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695"/>
  </bookViews>
  <sheets>
    <sheet name="СВОД" sheetId="1" r:id="rId1"/>
    <sheet name="ПЗ к своду" sheetId="2" r:id="rId2"/>
  </sheets>
  <definedNames>
    <definedName name="CalcMethod" localSheetId="1">#REF!</definedName>
    <definedName name="CalcMethod" localSheetId="0">#REF!</definedName>
    <definedName name="CalcMethod">#REF!</definedName>
    <definedName name="CUR_I_Report">#REF!</definedName>
    <definedName name="CUR_Report">#REF!</definedName>
    <definedName name="LANGUAGE">#REF!</definedName>
    <definedName name="PeriodTitle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2" l="1"/>
  <c r="F12" i="2"/>
  <c r="F13" i="2"/>
  <c r="F15" i="2"/>
  <c r="H15" i="2"/>
  <c r="I15" i="2"/>
  <c r="G15" i="2"/>
  <c r="G14" i="2"/>
  <c r="I14" i="2"/>
  <c r="H14" i="2"/>
  <c r="H13" i="2"/>
  <c r="I13" i="2"/>
  <c r="G13" i="2"/>
  <c r="M34" i="1" l="1"/>
  <c r="N34" i="1"/>
  <c r="O34" i="1"/>
  <c r="O25" i="1"/>
  <c r="N25" i="1"/>
  <c r="M25" i="1"/>
  <c r="L25" i="1"/>
  <c r="K25" i="1"/>
  <c r="I25" i="1"/>
  <c r="J25" i="1"/>
  <c r="H25" i="1"/>
  <c r="G25" i="1"/>
  <c r="L34" i="1"/>
  <c r="K34" i="1"/>
  <c r="M27" i="1"/>
  <c r="M28" i="1"/>
  <c r="M29" i="1"/>
  <c r="M30" i="1"/>
  <c r="M31" i="1"/>
  <c r="M32" i="1"/>
  <c r="M33" i="1"/>
  <c r="M26" i="1"/>
  <c r="M14" i="1"/>
  <c r="N14" i="1"/>
  <c r="O14" i="1"/>
  <c r="M15" i="1"/>
  <c r="N15" i="1"/>
  <c r="O15" i="1"/>
  <c r="M16" i="1"/>
  <c r="N16" i="1"/>
  <c r="O16" i="1"/>
  <c r="M17" i="1"/>
  <c r="N17" i="1"/>
  <c r="O17" i="1"/>
  <c r="M18" i="1"/>
  <c r="N18" i="1"/>
  <c r="O18" i="1"/>
  <c r="M19" i="1"/>
  <c r="N19" i="1"/>
  <c r="O19" i="1"/>
  <c r="M20" i="1"/>
  <c r="N20" i="1"/>
  <c r="O20" i="1"/>
  <c r="M21" i="1"/>
  <c r="N21" i="1"/>
  <c r="O21" i="1"/>
  <c r="M22" i="1"/>
  <c r="N22" i="1"/>
  <c r="O22" i="1"/>
  <c r="M23" i="1"/>
  <c r="N23" i="1"/>
  <c r="O23" i="1"/>
  <c r="M24" i="1"/>
  <c r="N24" i="1"/>
  <c r="O24" i="1"/>
  <c r="N13" i="1"/>
  <c r="O13" i="1"/>
  <c r="M13" i="1"/>
  <c r="D25" i="1"/>
  <c r="D34" i="1" s="1"/>
  <c r="E25" i="1"/>
  <c r="F25" i="1"/>
  <c r="F34" i="1" s="1"/>
  <c r="I27" i="1"/>
  <c r="I28" i="1"/>
  <c r="I29" i="1"/>
  <c r="I30" i="1"/>
  <c r="I31" i="1"/>
  <c r="I26" i="1"/>
  <c r="J34" i="1" l="1"/>
  <c r="I34" i="1"/>
  <c r="B13" i="2" l="1"/>
  <c r="H12" i="2" l="1"/>
  <c r="G12" i="2"/>
  <c r="H34" i="1"/>
  <c r="G34" i="1"/>
  <c r="E34" i="1"/>
</calcChain>
</file>

<file path=xl/sharedStrings.xml><?xml version="1.0" encoding="utf-8"?>
<sst xmlns="http://schemas.openxmlformats.org/spreadsheetml/2006/main" count="99" uniqueCount="74">
  <si>
    <t>№ п/п</t>
  </si>
  <si>
    <t>Наименования инвестиционного проекта, объекта и работ</t>
  </si>
  <si>
    <t>Месяц и год начала и окончания проекта</t>
  </si>
  <si>
    <t>Проектная сметная стоимость ВСЕГО, тыс. руб. без НДС</t>
  </si>
  <si>
    <t>Количество</t>
  </si>
  <si>
    <t>Освоение, тыс. руб. без НДС</t>
  </si>
  <si>
    <t>Финансирование, тыс. руб. с учетом НДС</t>
  </si>
  <si>
    <t>Срок окупаемости</t>
  </si>
  <si>
    <t>Итого освоение</t>
  </si>
  <si>
    <t>в т.ч.</t>
  </si>
  <si>
    <t>Итого финансирование</t>
  </si>
  <si>
    <t>за счет амортизации</t>
  </si>
  <si>
    <t>I</t>
  </si>
  <si>
    <t>Внедрения АСКУЭ в многоквартирных домах в районах Забайкальского края и г. Читы</t>
  </si>
  <si>
    <t>2016г. - 2025г.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</si>
  <si>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</si>
  <si>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</si>
  <si>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</si>
  <si>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</si>
  <si>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</si>
  <si>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</si>
  <si>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</si>
  <si>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</si>
  <si>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</si>
  <si>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</si>
  <si>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ВСЕГО</t>
  </si>
  <si>
    <t xml:space="preserve">№ </t>
  </si>
  <si>
    <t>Наименование мероприятия/статьи расходов</t>
  </si>
  <si>
    <t>Цель реализации проекта</t>
  </si>
  <si>
    <t>Содержание проекта</t>
  </si>
  <si>
    <t>Наименование населенного пункта</t>
  </si>
  <si>
    <t>Объем финансирования, тыс. руб.</t>
  </si>
  <si>
    <t>Итого</t>
  </si>
  <si>
    <t>в том числе</t>
  </si>
  <si>
    <t>за счет амортизации
2016-2025гг.</t>
  </si>
  <si>
    <t>Забайкальский край</t>
  </si>
  <si>
    <t>Всего без НДС</t>
  </si>
  <si>
    <t>Всего с НДС</t>
  </si>
  <si>
    <t>руководитель организации</t>
  </si>
  <si>
    <t>Утверждаю</t>
  </si>
  <si>
    <t xml:space="preserve">_____________________ </t>
  </si>
  <si>
    <t>М.П.</t>
  </si>
  <si>
    <t>Программа развития Гарантирующего поставщика АО "Читаэнергосбыт" на территории Забайкальского края на 2016-2025гг.</t>
  </si>
  <si>
    <t>II</t>
  </si>
  <si>
    <t>«___»____________2019 г.</t>
  </si>
  <si>
    <t>Снижение коммерческих потерь электрической энергии, увеличение полезного отпуска потребителей, получение достоверных данных коммерческого учета, снижение дебиторской задолженности по оплате за потребленную электроэнергию</t>
  </si>
  <si>
    <t>Монтаж оборудования в МКД с заменой ПУ с возможностью дистанционного отключения 2020 год</t>
  </si>
  <si>
    <t>Монтаж оборудования в МКД с заменой ПУ с возможностью дистанционного отключения 2021 год</t>
  </si>
  <si>
    <t>Монтаж оборудования в МКД с заменой ПУ с возможностью дистанционного отключения 2022 год</t>
  </si>
  <si>
    <t>Монтаж оборудования в МКД с заменой ПУ с возможностью дистанционного отключения 2016 год (факт)</t>
  </si>
  <si>
    <t>Монтаж оборудования в МКД с заменой ПУ с возможностью дистанционного отключения 2018 год (факт)</t>
  </si>
  <si>
    <t>Монтаж оборудования в МКД с заменой ПУ с возможностью дистанционного отключения 2023 год</t>
  </si>
  <si>
    <t>Монтаж оборудования в МКД с заменой ПУ с возможностью дистанционного отключения 2024 год</t>
  </si>
  <si>
    <t>Монтаж оборудования в МКД с заменой ПУ с возможностью дистанционного отключения 2025 год</t>
  </si>
  <si>
    <t>Монтаж однофазных приборов учета у Потребителей и общедомовых приборов учета с возможностью в дальнейшем подключения к системе АСКУЭ на основе дистанционного ввода режима ограничения потребления электрической энергии бытовым абонентам, монтаж и наладка УСПД</t>
  </si>
  <si>
    <t>Внедрения АСКУЭ в многоквартирных домах "барачного типа" в районах Забайкальского края и г. Читы</t>
  </si>
  <si>
    <t>Монтаж/демонтаж систем учета в многоквартирных домах c заменой приборов коммерческого учета электрической энергии, включенных в автоматизированную систему учета, с выносом квартирного учета в общие подъездные шкафы</t>
  </si>
  <si>
    <t>Монтаж/демонтаж систем учета в МКД с заменой ПУ, включенных в автоматизированную систему учета 2020 год</t>
  </si>
  <si>
    <t>2020г. - 2025г.</t>
  </si>
  <si>
    <t>Монтаж/демонтаж систем учета в МКД с заменой ПУ, включенных в автоматизированную систему учета 2021 год</t>
  </si>
  <si>
    <t>Монтаж/демонтаж систем учета в МКД с заменой ПУ, включенных в автоматизированную систему учета 2022 год</t>
  </si>
  <si>
    <t>Монтаж/демонтаж систем учета в МКД с заменой ПУ, включенных в автоматизированную систему учета 2023 год</t>
  </si>
  <si>
    <t>Монтаж/демонтаж систем учета в МКД с заменой ПУ, включенных в автоматизированную систему учета 2024 год</t>
  </si>
  <si>
    <t>Монтаж/демонтаж систем учета в МКД с заменой ПУ, включенных в автоматизированную систему учета 2025 год</t>
  </si>
  <si>
    <t>Монтаж оборудования в МКД с заменой ПУ с возможностью дистанционного отключения 2019 год (факт)</t>
  </si>
  <si>
    <t>капитальные вложения</t>
  </si>
  <si>
    <t>кредитные средства</t>
  </si>
  <si>
    <t>Монтаж/демонтаж систем учета в МКД с заменой ПУ, включенных в автоматизированную систему учета 2026 год</t>
  </si>
  <si>
    <t>Монтаж/демонтаж систем учета в МКД с заменой ПУ, включенных в автоматизированную систему учета 2027 год</t>
  </si>
  <si>
    <t>2026 год</t>
  </si>
  <si>
    <t>2027 год</t>
  </si>
  <si>
    <t>Включение в тариф, тыс. руб. без НДС</t>
  </si>
  <si>
    <t>капитальные вложение
2016-2025гг.</t>
  </si>
  <si>
    <t>кредитные средства
2016-2025гг.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</si>
</sst>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20" xfId="0" applyFont="1" applyBorder="1" applyAlignment="1">
      <alignment horizontal="left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19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center" vertical="center" wrapText="1"/>
    </xf>
    <xf numFmtId="3" fontId="1" fillId="0" borderId="25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27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left" vertical="center" wrapText="1"/>
    </xf>
    <xf numFmtId="3" fontId="3" fillId="0" borderId="30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vertical="center" wrapText="1"/>
    </xf>
    <xf numFmtId="0" fontId="4" fillId="0" borderId="28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3" fontId="3" fillId="0" borderId="22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7" fillId="0" borderId="0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3" fontId="4" fillId="0" borderId="13" xfId="0" applyNumberFormat="1" applyFont="1" applyBorder="1" applyAlignment="1">
      <alignment horizontal="center" vertical="center" wrapText="1"/>
    </xf>
    <xf numFmtId="3" fontId="1" fillId="0" borderId="45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8" xfId="0" applyFont="1" applyBorder="1" applyAlignment="1">
      <alignment vertical="center" wrapText="1"/>
    </xf>
    <xf numFmtId="3" fontId="4" fillId="0" borderId="4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31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3" fontId="1" fillId="0" borderId="47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1" fillId="0" borderId="43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3" fontId="1" fillId="0" borderId="50" xfId="0" applyNumberFormat="1" applyFont="1" applyBorder="1" applyAlignment="1">
      <alignment horizontal="center" vertical="center" wrapText="1"/>
    </xf>
    <xf numFmtId="3" fontId="1" fillId="0" borderId="39" xfId="0" applyNumberFormat="1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46"/>
  <sheetViews>
    <sheetView tabSelected="1" topLeftCell="C1" zoomScale="70" zoomScaleNormal="70" workbookViewId="0">
      <selection activeCell="K37" sqref="K37"/>
    </sheetView>
  </sheetViews>
  <sheetFormatPr defaultRowHeight="12.75" x14ac:dyDescent="0.25"/>
  <cols>
    <col min="1" max="1" width="5.85546875" style="3" customWidth="1"/>
    <col min="2" max="2" width="96.7109375" style="3" customWidth="1"/>
    <col min="3" max="3" width="13.7109375" style="3" customWidth="1"/>
    <col min="4" max="4" width="20" style="3" customWidth="1"/>
    <col min="5" max="5" width="13" style="3" customWidth="1"/>
    <col min="6" max="6" width="10.5703125" style="3" customWidth="1"/>
    <col min="7" max="7" width="12.85546875" style="3" bestFit="1" customWidth="1"/>
    <col min="8" max="8" width="13.28515625" style="3" customWidth="1"/>
    <col min="9" max="9" width="16" style="3" customWidth="1"/>
    <col min="10" max="10" width="12.85546875" style="3" customWidth="1"/>
    <col min="11" max="15" width="13" style="3" customWidth="1"/>
    <col min="16" max="16" width="14.140625" style="3" customWidth="1"/>
    <col min="17" max="16384" width="9.140625" style="3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  <c r="Q1" s="2"/>
    </row>
    <row r="2" spans="1:17" ht="27" customHeight="1" x14ac:dyDescent="0.25">
      <c r="A2" s="75" t="s">
        <v>42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2"/>
    </row>
    <row r="3" spans="1:17" s="41" customFormat="1" ht="15.75" x14ac:dyDescent="0.25">
      <c r="A3" s="39"/>
      <c r="B3" s="39"/>
      <c r="C3" s="39"/>
      <c r="D3" s="39"/>
      <c r="E3" s="39"/>
      <c r="F3" s="39"/>
      <c r="G3" s="39"/>
      <c r="H3" s="39"/>
      <c r="I3" s="39"/>
      <c r="K3" s="40"/>
      <c r="L3" s="40"/>
      <c r="M3" s="40"/>
      <c r="N3" s="40"/>
      <c r="O3" s="40"/>
      <c r="P3" s="43" t="s">
        <v>39</v>
      </c>
      <c r="Q3" s="40"/>
    </row>
    <row r="4" spans="1:17" s="41" customFormat="1" ht="15.75" x14ac:dyDescent="0.25">
      <c r="A4" s="39"/>
      <c r="B4" s="39"/>
      <c r="C4" s="39"/>
      <c r="D4" s="39"/>
      <c r="E4" s="39"/>
      <c r="F4" s="39"/>
      <c r="G4" s="39"/>
      <c r="H4" s="39"/>
      <c r="I4" s="39"/>
      <c r="K4" s="40"/>
      <c r="L4" s="40"/>
      <c r="M4" s="40"/>
      <c r="N4" s="40"/>
      <c r="O4" s="40"/>
      <c r="P4" s="44" t="s">
        <v>38</v>
      </c>
      <c r="Q4" s="40"/>
    </row>
    <row r="5" spans="1:17" s="41" customFormat="1" ht="15.75" x14ac:dyDescent="0.25">
      <c r="A5" s="39"/>
      <c r="B5" s="39"/>
      <c r="C5" s="39"/>
      <c r="D5" s="39"/>
      <c r="E5" s="39"/>
      <c r="F5" s="39"/>
      <c r="G5" s="39"/>
      <c r="H5" s="39"/>
      <c r="I5" s="39"/>
      <c r="P5" s="43" t="s">
        <v>40</v>
      </c>
      <c r="Q5" s="40"/>
    </row>
    <row r="6" spans="1:17" s="41" customFormat="1" ht="15.75" x14ac:dyDescent="0.25">
      <c r="A6" s="39"/>
      <c r="B6" s="39"/>
      <c r="C6" s="39"/>
      <c r="D6" s="39"/>
      <c r="E6" s="39"/>
      <c r="F6" s="39"/>
      <c r="G6" s="39"/>
      <c r="H6" s="39"/>
      <c r="I6" s="39"/>
      <c r="K6" s="40"/>
      <c r="L6" s="40"/>
      <c r="M6" s="40"/>
      <c r="N6" s="40"/>
      <c r="O6" s="40"/>
      <c r="P6" s="43" t="s">
        <v>44</v>
      </c>
      <c r="Q6" s="40"/>
    </row>
    <row r="7" spans="1:17" s="41" customFormat="1" ht="15.75" x14ac:dyDescent="0.25">
      <c r="A7" s="39"/>
      <c r="B7" s="39"/>
      <c r="C7" s="39"/>
      <c r="D7" s="39"/>
      <c r="E7" s="39"/>
      <c r="F7" s="39"/>
      <c r="G7" s="39"/>
      <c r="H7" s="39"/>
      <c r="I7" s="39"/>
      <c r="K7" s="40"/>
      <c r="L7" s="40"/>
      <c r="M7" s="40"/>
      <c r="N7" s="40"/>
      <c r="O7" s="40"/>
      <c r="P7" s="43" t="s">
        <v>41</v>
      </c>
      <c r="Q7" s="40"/>
    </row>
    <row r="8" spans="1:17" s="41" customFormat="1" ht="16.5" thickBot="1" x14ac:dyDescent="0.3">
      <c r="A8" s="39"/>
      <c r="B8" s="39"/>
      <c r="C8" s="39"/>
      <c r="D8" s="39"/>
      <c r="E8" s="39"/>
      <c r="F8" s="42"/>
      <c r="G8" s="42"/>
      <c r="H8" s="42"/>
      <c r="I8" s="42"/>
      <c r="J8" s="42"/>
      <c r="K8" s="42"/>
      <c r="L8" s="39"/>
      <c r="M8" s="39"/>
      <c r="N8" s="39"/>
      <c r="O8" s="39"/>
      <c r="P8" s="39"/>
      <c r="Q8" s="40"/>
    </row>
    <row r="9" spans="1:17" ht="13.5" customHeight="1" thickBot="1" x14ac:dyDescent="0.3">
      <c r="A9" s="76" t="s">
        <v>0</v>
      </c>
      <c r="B9" s="76" t="s">
        <v>1</v>
      </c>
      <c r="C9" s="76" t="s">
        <v>2</v>
      </c>
      <c r="D9" s="76" t="s">
        <v>3</v>
      </c>
      <c r="E9" s="79" t="s">
        <v>4</v>
      </c>
      <c r="F9" s="82" t="s">
        <v>5</v>
      </c>
      <c r="G9" s="83"/>
      <c r="H9" s="83"/>
      <c r="I9" s="82" t="s">
        <v>6</v>
      </c>
      <c r="J9" s="83"/>
      <c r="K9" s="83"/>
      <c r="L9" s="123"/>
      <c r="M9" s="82" t="s">
        <v>71</v>
      </c>
      <c r="N9" s="83"/>
      <c r="O9" s="123"/>
      <c r="P9" s="76" t="s">
        <v>7</v>
      </c>
      <c r="Q9" s="2"/>
    </row>
    <row r="10" spans="1:17" ht="15" customHeight="1" x14ac:dyDescent="0.25">
      <c r="A10" s="77"/>
      <c r="B10" s="77"/>
      <c r="C10" s="77"/>
      <c r="D10" s="77"/>
      <c r="E10" s="80"/>
      <c r="F10" s="84" t="s">
        <v>8</v>
      </c>
      <c r="G10" s="86" t="s">
        <v>9</v>
      </c>
      <c r="H10" s="87"/>
      <c r="I10" s="111" t="s">
        <v>10</v>
      </c>
      <c r="J10" s="86" t="s">
        <v>9</v>
      </c>
      <c r="K10" s="87"/>
      <c r="L10" s="124"/>
      <c r="M10" s="84" t="s">
        <v>8</v>
      </c>
      <c r="N10" s="86" t="s">
        <v>9</v>
      </c>
      <c r="O10" s="124"/>
      <c r="P10" s="77"/>
      <c r="Q10" s="2"/>
    </row>
    <row r="11" spans="1:17" ht="15" customHeight="1" x14ac:dyDescent="0.25">
      <c r="A11" s="77"/>
      <c r="B11" s="77"/>
      <c r="C11" s="77"/>
      <c r="D11" s="77"/>
      <c r="E11" s="80"/>
      <c r="F11" s="111"/>
      <c r="G11" s="121" t="s">
        <v>11</v>
      </c>
      <c r="H11" s="129" t="s">
        <v>65</v>
      </c>
      <c r="I11" s="111"/>
      <c r="J11" s="121" t="s">
        <v>11</v>
      </c>
      <c r="K11" s="121" t="s">
        <v>65</v>
      </c>
      <c r="L11" s="129" t="s">
        <v>66</v>
      </c>
      <c r="M11" s="111"/>
      <c r="N11" s="121" t="s">
        <v>11</v>
      </c>
      <c r="O11" s="129" t="s">
        <v>65</v>
      </c>
      <c r="P11" s="77"/>
      <c r="Q11" s="2"/>
    </row>
    <row r="12" spans="1:17" ht="31.5" customHeight="1" thickBot="1" x14ac:dyDescent="0.3">
      <c r="A12" s="78"/>
      <c r="B12" s="78"/>
      <c r="C12" s="78"/>
      <c r="D12" s="78"/>
      <c r="E12" s="81"/>
      <c r="F12" s="85" t="s">
        <v>8</v>
      </c>
      <c r="G12" s="122"/>
      <c r="H12" s="117"/>
      <c r="I12" s="85"/>
      <c r="J12" s="122"/>
      <c r="K12" s="122"/>
      <c r="L12" s="117"/>
      <c r="M12" s="85" t="s">
        <v>8</v>
      </c>
      <c r="N12" s="122"/>
      <c r="O12" s="117"/>
      <c r="P12" s="78"/>
      <c r="Q12" s="2"/>
    </row>
    <row r="13" spans="1:17" ht="31.5" x14ac:dyDescent="0.25">
      <c r="A13" s="51" t="s">
        <v>12</v>
      </c>
      <c r="B13" s="4" t="s">
        <v>13</v>
      </c>
      <c r="C13" s="35" t="s">
        <v>14</v>
      </c>
      <c r="D13" s="5">
        <v>1069302.2186193729</v>
      </c>
      <c r="E13" s="47">
        <v>102312</v>
      </c>
      <c r="F13" s="6">
        <v>1069302.2186193729</v>
      </c>
      <c r="G13" s="7">
        <v>619172.39869541151</v>
      </c>
      <c r="H13" s="8">
        <v>450129.81992396119</v>
      </c>
      <c r="I13" s="6">
        <v>1279539.3294274847</v>
      </c>
      <c r="J13" s="7">
        <v>742777.08981744305</v>
      </c>
      <c r="K13" s="7">
        <v>536762.23961004149</v>
      </c>
      <c r="L13" s="8">
        <v>0</v>
      </c>
      <c r="M13" s="6">
        <f>F13</f>
        <v>1069302.2186193729</v>
      </c>
      <c r="N13" s="7">
        <f t="shared" ref="N13:O13" si="0">G13</f>
        <v>619172.39869541151</v>
      </c>
      <c r="O13" s="8">
        <f t="shared" si="0"/>
        <v>450129.81992396119</v>
      </c>
      <c r="P13" s="88">
        <v>3.26</v>
      </c>
      <c r="Q13" s="2"/>
    </row>
    <row r="14" spans="1:17" x14ac:dyDescent="0.25">
      <c r="A14" s="52"/>
      <c r="B14" s="91" t="s">
        <v>49</v>
      </c>
      <c r="C14" s="10" t="s">
        <v>15</v>
      </c>
      <c r="D14" s="93">
        <v>57447.154262711869</v>
      </c>
      <c r="E14" s="93">
        <v>9385</v>
      </c>
      <c r="F14" s="12">
        <v>0</v>
      </c>
      <c r="G14" s="13">
        <v>0</v>
      </c>
      <c r="H14" s="13">
        <v>0</v>
      </c>
      <c r="I14" s="12">
        <v>49560</v>
      </c>
      <c r="J14" s="13">
        <v>0</v>
      </c>
      <c r="K14" s="13">
        <v>49560</v>
      </c>
      <c r="L14" s="125">
        <v>0</v>
      </c>
      <c r="M14" s="12">
        <f t="shared" ref="M14:M24" si="1">F14</f>
        <v>0</v>
      </c>
      <c r="N14" s="13">
        <f t="shared" ref="N14:N24" si="2">G14</f>
        <v>0</v>
      </c>
      <c r="O14" s="13">
        <f t="shared" ref="O14:O24" si="3">H14</f>
        <v>0</v>
      </c>
      <c r="P14" s="89"/>
      <c r="Q14" s="2"/>
    </row>
    <row r="15" spans="1:17" x14ac:dyDescent="0.25">
      <c r="A15" s="52"/>
      <c r="B15" s="92"/>
      <c r="C15" s="10" t="s">
        <v>16</v>
      </c>
      <c r="D15" s="94"/>
      <c r="E15" s="94"/>
      <c r="F15" s="12">
        <v>57447.154262711869</v>
      </c>
      <c r="G15" s="13">
        <v>0</v>
      </c>
      <c r="H15" s="13">
        <v>57447.154262711869</v>
      </c>
      <c r="I15" s="12">
        <v>18227.642030000003</v>
      </c>
      <c r="J15" s="13">
        <v>0</v>
      </c>
      <c r="K15" s="13">
        <v>18227.642030000003</v>
      </c>
      <c r="L15" s="125">
        <v>0</v>
      </c>
      <c r="M15" s="12">
        <f t="shared" si="1"/>
        <v>57447.154262711869</v>
      </c>
      <c r="N15" s="13">
        <f t="shared" si="2"/>
        <v>0</v>
      </c>
      <c r="O15" s="13">
        <f t="shared" si="3"/>
        <v>57447.154262711869</v>
      </c>
      <c r="P15" s="89"/>
      <c r="Q15" s="2"/>
    </row>
    <row r="16" spans="1:17" x14ac:dyDescent="0.25">
      <c r="A16" s="52"/>
      <c r="B16" s="91" t="s">
        <v>50</v>
      </c>
      <c r="C16" s="10" t="s">
        <v>17</v>
      </c>
      <c r="D16" s="93">
        <v>123719.491525424</v>
      </c>
      <c r="E16" s="93">
        <v>14061</v>
      </c>
      <c r="F16" s="12">
        <v>123719.49152542374</v>
      </c>
      <c r="G16" s="13">
        <v>11489.430852542373</v>
      </c>
      <c r="H16" s="13">
        <v>112230.06067288137</v>
      </c>
      <c r="I16" s="12">
        <v>74111</v>
      </c>
      <c r="J16" s="13">
        <v>13557.528405999999</v>
      </c>
      <c r="K16" s="13">
        <v>60553.471594000002</v>
      </c>
      <c r="L16" s="125">
        <v>0</v>
      </c>
      <c r="M16" s="12">
        <f t="shared" si="1"/>
        <v>123719.49152542374</v>
      </c>
      <c r="N16" s="13">
        <f t="shared" si="2"/>
        <v>11489.430852542373</v>
      </c>
      <c r="O16" s="13">
        <f t="shared" si="3"/>
        <v>112230.06067288137</v>
      </c>
      <c r="P16" s="89"/>
      <c r="Q16" s="2"/>
    </row>
    <row r="17" spans="1:17" x14ac:dyDescent="0.25">
      <c r="A17" s="52"/>
      <c r="B17" s="92"/>
      <c r="C17" s="10" t="s">
        <v>18</v>
      </c>
      <c r="D17" s="94"/>
      <c r="E17" s="94"/>
      <c r="F17" s="12">
        <v>0</v>
      </c>
      <c r="G17" s="13">
        <v>0</v>
      </c>
      <c r="H17" s="13">
        <v>0</v>
      </c>
      <c r="I17" s="12">
        <v>71878</v>
      </c>
      <c r="J17" s="13">
        <v>0</v>
      </c>
      <c r="K17" s="13">
        <v>71878</v>
      </c>
      <c r="L17" s="125">
        <v>0</v>
      </c>
      <c r="M17" s="12">
        <f t="shared" si="1"/>
        <v>0</v>
      </c>
      <c r="N17" s="13">
        <f t="shared" si="2"/>
        <v>0</v>
      </c>
      <c r="O17" s="13">
        <f t="shared" si="3"/>
        <v>0</v>
      </c>
      <c r="P17" s="89"/>
      <c r="Q17" s="2"/>
    </row>
    <row r="18" spans="1:17" ht="15" customHeight="1" x14ac:dyDescent="0.25">
      <c r="A18" s="52"/>
      <c r="B18" s="9" t="s">
        <v>64</v>
      </c>
      <c r="C18" s="10" t="s">
        <v>18</v>
      </c>
      <c r="D18" s="11">
        <v>67510.406733333337</v>
      </c>
      <c r="E18" s="48">
        <v>6761</v>
      </c>
      <c r="F18" s="12">
        <v>67510.406733333337</v>
      </c>
      <c r="G18" s="13">
        <v>36233.329157627122</v>
      </c>
      <c r="H18" s="13">
        <v>31277.077575706215</v>
      </c>
      <c r="I18" s="12">
        <v>81012.488079999996</v>
      </c>
      <c r="J18" s="13">
        <v>43479.994989152547</v>
      </c>
      <c r="K18" s="13">
        <v>37532.493090847449</v>
      </c>
      <c r="L18" s="125">
        <v>0</v>
      </c>
      <c r="M18" s="12">
        <f t="shared" si="1"/>
        <v>67510.406733333337</v>
      </c>
      <c r="N18" s="13">
        <f t="shared" si="2"/>
        <v>36233.329157627122</v>
      </c>
      <c r="O18" s="13">
        <f t="shared" si="3"/>
        <v>31277.077575706215</v>
      </c>
      <c r="P18" s="89"/>
      <c r="Q18" s="2"/>
    </row>
    <row r="19" spans="1:17" ht="15" customHeight="1" x14ac:dyDescent="0.25">
      <c r="A19" s="52"/>
      <c r="B19" s="9" t="s">
        <v>46</v>
      </c>
      <c r="C19" s="10" t="s">
        <v>19</v>
      </c>
      <c r="D19" s="11">
        <v>113676.3921234775</v>
      </c>
      <c r="E19" s="48">
        <v>10983</v>
      </c>
      <c r="F19" s="12">
        <v>113676.3921234775</v>
      </c>
      <c r="G19" s="13">
        <v>49735.410504293788</v>
      </c>
      <c r="H19" s="13">
        <v>63940.981619183716</v>
      </c>
      <c r="I19" s="12">
        <v>136411.67054817299</v>
      </c>
      <c r="J19" s="13">
        <v>59682.49260515254</v>
      </c>
      <c r="K19" s="13">
        <v>76729.177943020448</v>
      </c>
      <c r="L19" s="125">
        <v>0</v>
      </c>
      <c r="M19" s="12">
        <f t="shared" si="1"/>
        <v>113676.3921234775</v>
      </c>
      <c r="N19" s="13">
        <f t="shared" si="2"/>
        <v>49735.410504293788</v>
      </c>
      <c r="O19" s="13">
        <f t="shared" si="3"/>
        <v>63940.981619183716</v>
      </c>
      <c r="P19" s="89"/>
      <c r="Q19" s="2"/>
    </row>
    <row r="20" spans="1:17" ht="15" customHeight="1" x14ac:dyDescent="0.25">
      <c r="A20" s="52"/>
      <c r="B20" s="9" t="s">
        <v>47</v>
      </c>
      <c r="C20" s="10" t="s">
        <v>20</v>
      </c>
      <c r="D20" s="11">
        <v>120679.23088905276</v>
      </c>
      <c r="E20" s="48">
        <v>11217</v>
      </c>
      <c r="F20" s="12">
        <v>120679.23088905276</v>
      </c>
      <c r="G20" s="13">
        <v>72470.688928989286</v>
      </c>
      <c r="H20" s="13">
        <v>48208.541960063478</v>
      </c>
      <c r="I20" s="12">
        <v>144815.0770668633</v>
      </c>
      <c r="J20" s="13">
        <v>86964.826714787137</v>
      </c>
      <c r="K20" s="13">
        <v>57850.250352076167</v>
      </c>
      <c r="L20" s="125">
        <v>0</v>
      </c>
      <c r="M20" s="12">
        <f t="shared" si="1"/>
        <v>120679.23088905276</v>
      </c>
      <c r="N20" s="13">
        <f t="shared" si="2"/>
        <v>72470.688928989286</v>
      </c>
      <c r="O20" s="13">
        <f t="shared" si="3"/>
        <v>48208.541960063478</v>
      </c>
      <c r="P20" s="89"/>
      <c r="Q20" s="2"/>
    </row>
    <row r="21" spans="1:17" ht="15" customHeight="1" x14ac:dyDescent="0.25">
      <c r="A21" s="52"/>
      <c r="B21" s="9" t="s">
        <v>48</v>
      </c>
      <c r="C21" s="10" t="s">
        <v>21</v>
      </c>
      <c r="D21" s="11">
        <v>126187.22299534193</v>
      </c>
      <c r="E21" s="48">
        <v>11293</v>
      </c>
      <c r="F21" s="12">
        <v>126187.22299534193</v>
      </c>
      <c r="G21" s="13">
        <v>96606.535106799842</v>
      </c>
      <c r="H21" s="13">
        <v>29580.687888542088</v>
      </c>
      <c r="I21" s="12">
        <v>151424.6675944103</v>
      </c>
      <c r="J21" s="13">
        <v>115927.84212815981</v>
      </c>
      <c r="K21" s="13">
        <v>35496.825466250491</v>
      </c>
      <c r="L21" s="125">
        <v>0</v>
      </c>
      <c r="M21" s="12">
        <f t="shared" si="1"/>
        <v>126187.22299534193</v>
      </c>
      <c r="N21" s="13">
        <f t="shared" si="2"/>
        <v>96606.535106799842</v>
      </c>
      <c r="O21" s="13">
        <f t="shared" si="3"/>
        <v>29580.687888542088</v>
      </c>
      <c r="P21" s="89"/>
      <c r="Q21" s="2"/>
    </row>
    <row r="22" spans="1:17" ht="15" customHeight="1" x14ac:dyDescent="0.25">
      <c r="A22" s="52"/>
      <c r="B22" s="9" t="s">
        <v>51</v>
      </c>
      <c r="C22" s="10" t="s">
        <v>22</v>
      </c>
      <c r="D22" s="11">
        <v>134842.72713989427</v>
      </c>
      <c r="E22" s="48">
        <v>11602</v>
      </c>
      <c r="F22" s="12">
        <v>134842.72713989427</v>
      </c>
      <c r="G22" s="13">
        <v>110354.54885332586</v>
      </c>
      <c r="H22" s="13">
        <v>24488.178286568407</v>
      </c>
      <c r="I22" s="12">
        <v>161811.27256787312</v>
      </c>
      <c r="J22" s="13">
        <v>132425.45862399103</v>
      </c>
      <c r="K22" s="13">
        <v>29385.813943882094</v>
      </c>
      <c r="L22" s="125">
        <v>0</v>
      </c>
      <c r="M22" s="12">
        <f t="shared" si="1"/>
        <v>134842.72713989427</v>
      </c>
      <c r="N22" s="13">
        <f t="shared" si="2"/>
        <v>110354.54885332586</v>
      </c>
      <c r="O22" s="13">
        <f t="shared" si="3"/>
        <v>24488.178286568407</v>
      </c>
      <c r="P22" s="89"/>
      <c r="Q22" s="2"/>
    </row>
    <row r="23" spans="1:17" ht="15" customHeight="1" x14ac:dyDescent="0.25">
      <c r="A23" s="52"/>
      <c r="B23" s="9" t="s">
        <v>52</v>
      </c>
      <c r="C23" s="10" t="s">
        <v>23</v>
      </c>
      <c r="D23" s="11">
        <v>153130.72343030028</v>
      </c>
      <c r="E23" s="48">
        <v>12861</v>
      </c>
      <c r="F23" s="12">
        <v>153130.72343030028</v>
      </c>
      <c r="G23" s="13">
        <v>112579.19597621995</v>
      </c>
      <c r="H23" s="13">
        <v>40551.527454080322</v>
      </c>
      <c r="I23" s="12">
        <v>183756.86811636033</v>
      </c>
      <c r="J23" s="13">
        <v>135095.03517146394</v>
      </c>
      <c r="K23" s="13">
        <v>48661.832944896392</v>
      </c>
      <c r="L23" s="125">
        <v>0</v>
      </c>
      <c r="M23" s="12">
        <f t="shared" si="1"/>
        <v>153130.72343030028</v>
      </c>
      <c r="N23" s="13">
        <f t="shared" si="2"/>
        <v>112579.19597621995</v>
      </c>
      <c r="O23" s="13">
        <f t="shared" si="3"/>
        <v>40551.527454080322</v>
      </c>
      <c r="P23" s="89"/>
      <c r="Q23" s="2"/>
    </row>
    <row r="24" spans="1:17" ht="15.75" customHeight="1" thickBot="1" x14ac:dyDescent="0.3">
      <c r="A24" s="52"/>
      <c r="B24" s="9" t="s">
        <v>53</v>
      </c>
      <c r="C24" s="10" t="s">
        <v>24</v>
      </c>
      <c r="D24" s="11">
        <v>172108.86951983714</v>
      </c>
      <c r="E24" s="48">
        <v>14149</v>
      </c>
      <c r="F24" s="12">
        <v>172108.86951983714</v>
      </c>
      <c r="G24" s="13">
        <v>129703.25931561335</v>
      </c>
      <c r="H24" s="13">
        <v>42405.610204223791</v>
      </c>
      <c r="I24" s="12">
        <v>206530.64342380458</v>
      </c>
      <c r="J24" s="13">
        <v>155643.91117873602</v>
      </c>
      <c r="K24" s="13">
        <v>50886.732245068561</v>
      </c>
      <c r="L24" s="126">
        <v>0</v>
      </c>
      <c r="M24" s="12">
        <f t="shared" si="1"/>
        <v>172108.86951983714</v>
      </c>
      <c r="N24" s="13">
        <f t="shared" si="2"/>
        <v>129703.25931561335</v>
      </c>
      <c r="O24" s="13">
        <f t="shared" si="3"/>
        <v>42405.610204223791</v>
      </c>
      <c r="P24" s="90"/>
      <c r="Q24" s="2"/>
    </row>
    <row r="25" spans="1:17" ht="31.5" x14ac:dyDescent="0.25">
      <c r="A25" s="51" t="s">
        <v>43</v>
      </c>
      <c r="B25" s="65" t="s">
        <v>55</v>
      </c>
      <c r="C25" s="56" t="s">
        <v>58</v>
      </c>
      <c r="D25" s="5">
        <f>SUM(D26:D33)</f>
        <v>140509.75553455795</v>
      </c>
      <c r="E25" s="47">
        <f>SUM(E26:E33)</f>
        <v>6132</v>
      </c>
      <c r="F25" s="6">
        <f>SUM(F26:F33)</f>
        <v>140509.75553455795</v>
      </c>
      <c r="G25" s="7">
        <f>SUM(G26:G33)</f>
        <v>69873.301985167069</v>
      </c>
      <c r="H25" s="8">
        <f>SUM(H26:H33)</f>
        <v>70636.453549390877</v>
      </c>
      <c r="I25" s="6">
        <f>SUM(I26:I33)</f>
        <v>168611.70664146956</v>
      </c>
      <c r="J25" s="7">
        <f>SUM(J26:J33)</f>
        <v>57729.370052202168</v>
      </c>
      <c r="K25" s="7">
        <f>SUM(K26:K33)</f>
        <v>82391.760549840197</v>
      </c>
      <c r="L25" s="8">
        <f>SUM(L26:L33)</f>
        <v>28490.576039427175</v>
      </c>
      <c r="M25" s="6">
        <f>SUM(M26:M33)</f>
        <v>140509.75553455795</v>
      </c>
      <c r="N25" s="7">
        <f>SUM(N26:N33)</f>
        <v>69873.301985167069</v>
      </c>
      <c r="O25" s="7">
        <f>SUM(O26:O33)</f>
        <v>70636.453549390877</v>
      </c>
      <c r="P25" s="72">
        <v>2.37</v>
      </c>
      <c r="Q25" s="2"/>
    </row>
    <row r="26" spans="1:17" ht="15" customHeight="1" x14ac:dyDescent="0.25">
      <c r="A26" s="52"/>
      <c r="B26" s="54" t="s">
        <v>57</v>
      </c>
      <c r="C26" s="10" t="s">
        <v>19</v>
      </c>
      <c r="D26" s="55">
        <v>23409.106354902149</v>
      </c>
      <c r="E26" s="55">
        <v>1147</v>
      </c>
      <c r="F26" s="12">
        <v>23409.106354902149</v>
      </c>
      <c r="G26" s="13">
        <v>0</v>
      </c>
      <c r="H26" s="13">
        <v>23409.106354902149</v>
      </c>
      <c r="I26" s="12">
        <f>SUM(J26:L26)</f>
        <v>28090.927625882578</v>
      </c>
      <c r="J26" s="13">
        <v>0</v>
      </c>
      <c r="K26" s="13">
        <v>9363.6425419608586</v>
      </c>
      <c r="L26" s="125">
        <v>18727.285083921721</v>
      </c>
      <c r="M26" s="12">
        <f>SUM(N26:O26)</f>
        <v>7803.0354516340494</v>
      </c>
      <c r="N26" s="13">
        <v>0</v>
      </c>
      <c r="O26" s="125">
        <v>7803.0354516340494</v>
      </c>
      <c r="P26" s="73"/>
      <c r="Q26" s="2"/>
    </row>
    <row r="27" spans="1:17" ht="15" customHeight="1" x14ac:dyDescent="0.25">
      <c r="A27" s="52"/>
      <c r="B27" s="71" t="s">
        <v>59</v>
      </c>
      <c r="C27" s="10" t="s">
        <v>20</v>
      </c>
      <c r="D27" s="64">
        <v>23109.419213353445</v>
      </c>
      <c r="E27" s="67">
        <v>1126</v>
      </c>
      <c r="F27" s="12">
        <v>23109.419213353445</v>
      </c>
      <c r="G27" s="13">
        <v>4681.8212709804302</v>
      </c>
      <c r="H27" s="13">
        <v>18427.597942373017</v>
      </c>
      <c r="I27" s="12">
        <f t="shared" ref="I27:I31" si="4">SUM(J27:L27)</f>
        <v>27731.303056024135</v>
      </c>
      <c r="J27" s="13">
        <v>1872.728508392172</v>
      </c>
      <c r="K27" s="13">
        <v>16734.681718910066</v>
      </c>
      <c r="L27" s="125">
        <v>9123.8928287218987</v>
      </c>
      <c r="M27" s="12">
        <f t="shared" ref="M27:M33" si="5">SUM(N27:O27)</f>
        <v>15506.175189418531</v>
      </c>
      <c r="N27" s="13">
        <v>1560.6070903268101</v>
      </c>
      <c r="O27" s="125">
        <v>13945.568099091721</v>
      </c>
      <c r="P27" s="73"/>
      <c r="Q27" s="2"/>
    </row>
    <row r="28" spans="1:17" ht="15" customHeight="1" x14ac:dyDescent="0.25">
      <c r="A28" s="52"/>
      <c r="B28" s="71" t="s">
        <v>60</v>
      </c>
      <c r="C28" s="10" t="s">
        <v>21</v>
      </c>
      <c r="D28" s="64">
        <v>23127.281463874035</v>
      </c>
      <c r="E28" s="67">
        <v>1088</v>
      </c>
      <c r="F28" s="12">
        <v>23127.281463874035</v>
      </c>
      <c r="G28" s="13">
        <v>9303.7051136511182</v>
      </c>
      <c r="H28" s="13">
        <v>13823.576350222917</v>
      </c>
      <c r="I28" s="12">
        <f t="shared" si="4"/>
        <v>27858.322812851849</v>
      </c>
      <c r="J28" s="13">
        <v>5594.2105538526184</v>
      </c>
      <c r="K28" s="13">
        <v>22264.11225899923</v>
      </c>
      <c r="L28" s="125">
        <v>0</v>
      </c>
      <c r="M28" s="12">
        <f t="shared" si="5"/>
        <v>23215.269010709875</v>
      </c>
      <c r="N28" s="13">
        <v>4661.8421282105155</v>
      </c>
      <c r="O28" s="125">
        <v>18553.42688249936</v>
      </c>
      <c r="P28" s="73"/>
      <c r="Q28" s="2"/>
    </row>
    <row r="29" spans="1:17" ht="15" customHeight="1" x14ac:dyDescent="0.25">
      <c r="A29" s="52"/>
      <c r="B29" s="71" t="s">
        <v>61</v>
      </c>
      <c r="C29" s="10" t="s">
        <v>22</v>
      </c>
      <c r="D29" s="70">
        <v>23457.930783987475</v>
      </c>
      <c r="E29" s="67">
        <v>957</v>
      </c>
      <c r="F29" s="12">
        <v>23457.930783987475</v>
      </c>
      <c r="G29" s="13">
        <v>13929.161406425925</v>
      </c>
      <c r="H29" s="13">
        <v>9528.7693775615498</v>
      </c>
      <c r="I29" s="12">
        <f t="shared" si="4"/>
        <v>28043.931884581958</v>
      </c>
      <c r="J29" s="13">
        <v>11165.875116422987</v>
      </c>
      <c r="K29" s="13">
        <v>16711.977468062993</v>
      </c>
      <c r="L29" s="125">
        <v>166.0793000959784</v>
      </c>
      <c r="M29" s="12">
        <f t="shared" si="5"/>
        <v>23231.543820404986</v>
      </c>
      <c r="N29" s="13">
        <v>9304.8959303524898</v>
      </c>
      <c r="O29" s="125">
        <v>13926.647890052494</v>
      </c>
      <c r="P29" s="73"/>
      <c r="Q29" s="2"/>
    </row>
    <row r="30" spans="1:17" ht="15" customHeight="1" x14ac:dyDescent="0.25">
      <c r="A30" s="52"/>
      <c r="B30" s="71" t="s">
        <v>62</v>
      </c>
      <c r="C30" s="10" t="s">
        <v>23</v>
      </c>
      <c r="D30" s="70">
        <v>23585.595338313775</v>
      </c>
      <c r="E30" s="67">
        <v>908</v>
      </c>
      <c r="F30" s="12">
        <v>23585.595338313775</v>
      </c>
      <c r="G30" s="13">
        <v>18620.74756322342</v>
      </c>
      <c r="H30" s="13">
        <v>4964.8477750903548</v>
      </c>
      <c r="I30" s="12">
        <f t="shared" si="4"/>
        <v>28302.714405976534</v>
      </c>
      <c r="J30" s="13">
        <v>16741.445633320185</v>
      </c>
      <c r="K30" s="13">
        <v>11326.877401149928</v>
      </c>
      <c r="L30" s="125">
        <v>234.39137150641727</v>
      </c>
      <c r="M30" s="12">
        <f t="shared" si="5"/>
        <v>23390.26919539176</v>
      </c>
      <c r="N30" s="13">
        <v>13951.204694433487</v>
      </c>
      <c r="O30" s="125">
        <v>9439.0645009582731</v>
      </c>
      <c r="P30" s="73"/>
      <c r="Q30" s="2"/>
    </row>
    <row r="31" spans="1:17" ht="15" customHeight="1" x14ac:dyDescent="0.25">
      <c r="A31" s="52"/>
      <c r="B31" s="128" t="s">
        <v>63</v>
      </c>
      <c r="C31" s="52" t="s">
        <v>24</v>
      </c>
      <c r="D31" s="11">
        <v>23820.422380127075</v>
      </c>
      <c r="E31" s="48">
        <v>906</v>
      </c>
      <c r="F31" s="12">
        <v>23820.422380127075</v>
      </c>
      <c r="G31" s="13">
        <v>23337.866630886176</v>
      </c>
      <c r="H31" s="13">
        <v>482.55574924089888</v>
      </c>
      <c r="I31" s="12">
        <f t="shared" si="4"/>
        <v>28584.506856152489</v>
      </c>
      <c r="J31" s="13">
        <v>22355.11024021421</v>
      </c>
      <c r="K31" s="13">
        <v>5990.4691607571222</v>
      </c>
      <c r="L31" s="125">
        <v>238.92745518115771</v>
      </c>
      <c r="M31" s="12">
        <f t="shared" si="5"/>
        <v>23621.31616747611</v>
      </c>
      <c r="N31" s="13">
        <v>18629.258533511842</v>
      </c>
      <c r="O31" s="125">
        <v>4992.0576339642685</v>
      </c>
      <c r="P31" s="73"/>
      <c r="Q31" s="2"/>
    </row>
    <row r="32" spans="1:17" ht="15" customHeight="1" x14ac:dyDescent="0.25">
      <c r="A32" s="52"/>
      <c r="B32" s="128" t="s">
        <v>67</v>
      </c>
      <c r="C32" s="52" t="s">
        <v>69</v>
      </c>
      <c r="D32" s="11">
        <v>0</v>
      </c>
      <c r="E32" s="48">
        <v>0</v>
      </c>
      <c r="F32" s="12">
        <v>0</v>
      </c>
      <c r="G32" s="13">
        <v>0</v>
      </c>
      <c r="H32" s="13">
        <v>0</v>
      </c>
      <c r="I32" s="12">
        <v>0</v>
      </c>
      <c r="J32" s="13">
        <v>0</v>
      </c>
      <c r="K32" s="13">
        <v>0</v>
      </c>
      <c r="L32" s="125">
        <v>0</v>
      </c>
      <c r="M32" s="12">
        <f t="shared" si="5"/>
        <v>15802.005906146949</v>
      </c>
      <c r="N32" s="13">
        <v>13986.204731369864</v>
      </c>
      <c r="O32" s="125">
        <v>1815.8011747770847</v>
      </c>
      <c r="P32" s="73"/>
      <c r="Q32" s="2"/>
    </row>
    <row r="33" spans="1:17" ht="15.75" customHeight="1" thickBot="1" x14ac:dyDescent="0.3">
      <c r="A33" s="52"/>
      <c r="B33" s="128" t="s">
        <v>68</v>
      </c>
      <c r="C33" s="52" t="s">
        <v>70</v>
      </c>
      <c r="D33" s="11">
        <v>0</v>
      </c>
      <c r="E33" s="48">
        <v>0</v>
      </c>
      <c r="F33" s="12">
        <v>0</v>
      </c>
      <c r="G33" s="13">
        <v>0</v>
      </c>
      <c r="H33" s="13">
        <v>0</v>
      </c>
      <c r="I33" s="12">
        <v>0</v>
      </c>
      <c r="J33" s="13">
        <v>0</v>
      </c>
      <c r="K33" s="13">
        <v>0</v>
      </c>
      <c r="L33" s="125">
        <v>0</v>
      </c>
      <c r="M33" s="12">
        <f t="shared" si="5"/>
        <v>7940.1407933756918</v>
      </c>
      <c r="N33" s="13">
        <v>7779.2888769620586</v>
      </c>
      <c r="O33" s="125">
        <v>160.85191641363295</v>
      </c>
      <c r="P33" s="74"/>
      <c r="Q33" s="2"/>
    </row>
    <row r="34" spans="1:17" ht="16.5" thickBot="1" x14ac:dyDescent="0.3">
      <c r="A34" s="53"/>
      <c r="B34" s="14" t="s">
        <v>25</v>
      </c>
      <c r="C34" s="15"/>
      <c r="D34" s="16">
        <f>D13+D25</f>
        <v>1209811.9741539308</v>
      </c>
      <c r="E34" s="49">
        <f>E13+E25</f>
        <v>108444</v>
      </c>
      <c r="F34" s="17">
        <f>F13+F25</f>
        <v>1209811.9741539308</v>
      </c>
      <c r="G34" s="18">
        <f>G13+G25</f>
        <v>689045.70068057859</v>
      </c>
      <c r="H34" s="18">
        <f>H13+H25</f>
        <v>520766.27347335208</v>
      </c>
      <c r="I34" s="17">
        <f>I13+I25</f>
        <v>1448151.0360689543</v>
      </c>
      <c r="J34" s="18">
        <f>J13+J25</f>
        <v>800506.45986964519</v>
      </c>
      <c r="K34" s="18">
        <f>K13+K25</f>
        <v>619154.00015988166</v>
      </c>
      <c r="L34" s="127">
        <f>L13+L25</f>
        <v>28490.576039427175</v>
      </c>
      <c r="M34" s="17">
        <f>M13+M25</f>
        <v>1209811.9741539308</v>
      </c>
      <c r="N34" s="18">
        <f>N13+N25</f>
        <v>689045.70068057859</v>
      </c>
      <c r="O34" s="18">
        <f>O13+O25</f>
        <v>520766.27347335208</v>
      </c>
      <c r="P34" s="16"/>
      <c r="Q34" s="2"/>
    </row>
    <row r="35" spans="1:17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x14ac:dyDescent="0.25">
      <c r="A37" s="2"/>
      <c r="B37" s="2"/>
      <c r="C37" s="2"/>
      <c r="D37" s="2"/>
      <c r="E37" s="2"/>
      <c r="F37" s="2"/>
      <c r="G37" s="2"/>
      <c r="H37" s="2"/>
      <c r="I37" s="50"/>
      <c r="J37" s="68"/>
      <c r="K37" s="68"/>
      <c r="L37" s="68"/>
      <c r="M37" s="2"/>
      <c r="N37" s="2"/>
      <c r="O37" s="2"/>
      <c r="P37" s="2"/>
      <c r="Q37" s="2"/>
    </row>
    <row r="38" spans="1:17" ht="15.75" x14ac:dyDescent="0.25">
      <c r="A38" s="36"/>
      <c r="B38" s="2"/>
      <c r="C38" s="2"/>
      <c r="D38" s="68"/>
      <c r="E38" s="2"/>
      <c r="F38" s="2"/>
      <c r="G38" s="2"/>
      <c r="H38" s="2"/>
      <c r="I38" s="50"/>
      <c r="J38" s="68"/>
      <c r="K38" s="68"/>
      <c r="L38" s="68"/>
      <c r="M38" s="2"/>
      <c r="N38" s="2"/>
      <c r="O38" s="2"/>
      <c r="P38" s="2"/>
      <c r="Q38" s="2"/>
    </row>
    <row r="39" spans="1:17" ht="15.75" x14ac:dyDescent="0.25">
      <c r="A39" s="37"/>
      <c r="B39" s="2"/>
      <c r="I39" s="50"/>
      <c r="J39" s="68"/>
      <c r="K39" s="68"/>
      <c r="L39" s="68"/>
    </row>
    <row r="40" spans="1:17" ht="15.75" x14ac:dyDescent="0.25">
      <c r="A40" s="38"/>
      <c r="B40" s="2"/>
      <c r="I40" s="50"/>
      <c r="J40" s="68"/>
      <c r="K40" s="68"/>
      <c r="L40" s="68"/>
    </row>
    <row r="41" spans="1:17" ht="15.75" x14ac:dyDescent="0.25">
      <c r="A41" s="38"/>
      <c r="B41" s="2"/>
      <c r="I41" s="50"/>
      <c r="J41" s="68"/>
      <c r="K41" s="68"/>
      <c r="L41" s="68"/>
    </row>
    <row r="42" spans="1:17" x14ac:dyDescent="0.25">
      <c r="A42" s="2"/>
      <c r="I42" s="50"/>
      <c r="J42" s="68"/>
      <c r="K42" s="68"/>
      <c r="L42" s="68"/>
    </row>
    <row r="43" spans="1:17" x14ac:dyDescent="0.25">
      <c r="A43" s="2"/>
      <c r="J43" s="68"/>
      <c r="K43" s="68"/>
      <c r="L43" s="68"/>
    </row>
    <row r="44" spans="1:17" x14ac:dyDescent="0.25">
      <c r="A44" s="2"/>
      <c r="J44" s="68"/>
      <c r="K44" s="68"/>
      <c r="L44" s="68"/>
    </row>
    <row r="45" spans="1:17" x14ac:dyDescent="0.25">
      <c r="A45" s="2"/>
      <c r="J45" s="68"/>
      <c r="K45" s="68"/>
      <c r="L45" s="68"/>
    </row>
    <row r="46" spans="1:17" x14ac:dyDescent="0.25">
      <c r="A46" s="2"/>
      <c r="J46" s="68"/>
      <c r="K46" s="68"/>
      <c r="L46" s="68"/>
    </row>
  </sheetData>
  <mergeCells count="31">
    <mergeCell ref="P25:P33"/>
    <mergeCell ref="K11:K12"/>
    <mergeCell ref="L11:L12"/>
    <mergeCell ref="M9:O9"/>
    <mergeCell ref="M10:M12"/>
    <mergeCell ref="N10:O10"/>
    <mergeCell ref="N11:N12"/>
    <mergeCell ref="O11:O12"/>
    <mergeCell ref="J11:J12"/>
    <mergeCell ref="G11:G12"/>
    <mergeCell ref="H11:H12"/>
    <mergeCell ref="I9:L9"/>
    <mergeCell ref="J10:L10"/>
    <mergeCell ref="D16:D17"/>
    <mergeCell ref="E16:E17"/>
    <mergeCell ref="B16:B17"/>
    <mergeCell ref="G10:H10"/>
    <mergeCell ref="I10:I12"/>
    <mergeCell ref="A2:P2"/>
    <mergeCell ref="A9:A12"/>
    <mergeCell ref="B9:B12"/>
    <mergeCell ref="C9:C12"/>
    <mergeCell ref="D9:D12"/>
    <mergeCell ref="E9:E12"/>
    <mergeCell ref="F9:H9"/>
    <mergeCell ref="P9:P12"/>
    <mergeCell ref="F10:F12"/>
    <mergeCell ref="P13:P24"/>
    <mergeCell ref="B14:B15"/>
    <mergeCell ref="D14:D15"/>
    <mergeCell ref="E14:E15"/>
  </mergeCells>
  <pageMargins left="0.19685039370078741" right="0.19685039370078741" top="0.78740157480314965" bottom="0" header="0" footer="0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5"/>
  <sheetViews>
    <sheetView topLeftCell="C1" zoomScale="70" zoomScaleNormal="70" zoomScaleSheetLayoutView="80" workbookViewId="0">
      <selection activeCell="E29" sqref="E29"/>
    </sheetView>
  </sheetViews>
  <sheetFormatPr defaultRowHeight="12.75" x14ac:dyDescent="0.25"/>
  <cols>
    <col min="1" max="1" width="6.7109375" style="20" customWidth="1"/>
    <col min="2" max="2" width="35" style="20" customWidth="1"/>
    <col min="3" max="3" width="60.140625" style="20" customWidth="1"/>
    <col min="4" max="4" width="55.85546875" style="20" customWidth="1"/>
    <col min="5" max="5" width="22.85546875" style="20" customWidth="1"/>
    <col min="6" max="6" width="10.140625" style="20" bestFit="1" customWidth="1"/>
    <col min="7" max="7" width="20.7109375" style="20" bestFit="1" customWidth="1"/>
    <col min="8" max="8" width="23.7109375" style="20" customWidth="1"/>
    <col min="9" max="9" width="20.5703125" style="20" customWidth="1"/>
    <col min="10" max="10" width="19.5703125" style="20" customWidth="1"/>
    <col min="11" max="16384" width="9.140625" style="20"/>
  </cols>
  <sheetData>
    <row r="1" spans="1:9" ht="15.75" x14ac:dyDescent="0.25">
      <c r="A1" s="19"/>
      <c r="D1" s="21"/>
    </row>
    <row r="2" spans="1:9" ht="20.25" x14ac:dyDescent="0.25">
      <c r="A2" s="101" t="s">
        <v>42</v>
      </c>
      <c r="B2" s="101"/>
      <c r="C2" s="101"/>
      <c r="D2" s="101"/>
      <c r="E2" s="101"/>
      <c r="F2" s="101"/>
      <c r="G2" s="101"/>
      <c r="H2" s="101"/>
      <c r="I2" s="101"/>
    </row>
    <row r="3" spans="1:9" s="45" customFormat="1" ht="15.75" x14ac:dyDescent="0.25">
      <c r="A3" s="39"/>
      <c r="B3" s="39"/>
      <c r="C3" s="39"/>
      <c r="D3" s="39"/>
      <c r="E3" s="39"/>
      <c r="F3" s="39"/>
      <c r="G3" s="39"/>
      <c r="H3" s="39"/>
      <c r="I3" s="43" t="s">
        <v>39</v>
      </c>
    </row>
    <row r="4" spans="1:9" s="45" customFormat="1" ht="15.75" x14ac:dyDescent="0.25">
      <c r="A4" s="39"/>
      <c r="B4" s="39"/>
      <c r="C4" s="39"/>
      <c r="D4" s="39"/>
      <c r="E4" s="39"/>
      <c r="F4" s="39"/>
      <c r="G4" s="39"/>
      <c r="H4" s="39"/>
      <c r="I4" s="44" t="s">
        <v>38</v>
      </c>
    </row>
    <row r="5" spans="1:9" s="45" customFormat="1" ht="15.75" x14ac:dyDescent="0.25">
      <c r="A5" s="39"/>
      <c r="B5" s="39"/>
      <c r="C5" s="39"/>
      <c r="D5" s="39"/>
      <c r="E5" s="39"/>
      <c r="F5" s="39"/>
      <c r="G5" s="39"/>
      <c r="H5" s="39"/>
      <c r="I5" s="43" t="s">
        <v>40</v>
      </c>
    </row>
    <row r="6" spans="1:9" s="45" customFormat="1" ht="15.75" x14ac:dyDescent="0.25">
      <c r="A6" s="39"/>
      <c r="B6" s="39"/>
      <c r="C6" s="39"/>
      <c r="D6" s="39"/>
      <c r="E6" s="39"/>
      <c r="F6" s="39"/>
      <c r="G6" s="39"/>
      <c r="H6" s="39"/>
      <c r="I6" s="43" t="s">
        <v>44</v>
      </c>
    </row>
    <row r="7" spans="1:9" s="46" customFormat="1" ht="15.75" x14ac:dyDescent="0.25">
      <c r="A7" s="39"/>
      <c r="B7" s="39"/>
      <c r="C7" s="39"/>
      <c r="D7" s="39"/>
      <c r="E7" s="39"/>
      <c r="F7" s="39"/>
      <c r="G7" s="39"/>
      <c r="H7" s="39"/>
      <c r="I7" s="43" t="s">
        <v>41</v>
      </c>
    </row>
    <row r="8" spans="1:9" s="46" customFormat="1" ht="16.5" thickBot="1" x14ac:dyDescent="0.3">
      <c r="A8" s="39"/>
      <c r="B8" s="39"/>
      <c r="C8" s="39"/>
      <c r="D8" s="39"/>
      <c r="E8" s="39"/>
      <c r="F8" s="39"/>
      <c r="G8" s="39"/>
      <c r="H8" s="39"/>
    </row>
    <row r="9" spans="1:9" ht="13.5" customHeight="1" x14ac:dyDescent="0.25">
      <c r="A9" s="108" t="s">
        <v>26</v>
      </c>
      <c r="B9" s="84" t="s">
        <v>27</v>
      </c>
      <c r="C9" s="112" t="s">
        <v>28</v>
      </c>
      <c r="D9" s="115" t="s">
        <v>29</v>
      </c>
      <c r="E9" s="118" t="s">
        <v>30</v>
      </c>
      <c r="F9" s="95" t="s">
        <v>31</v>
      </c>
      <c r="G9" s="96"/>
      <c r="H9" s="86"/>
      <c r="I9" s="97"/>
    </row>
    <row r="10" spans="1:9" ht="13.5" customHeight="1" x14ac:dyDescent="0.25">
      <c r="A10" s="109"/>
      <c r="B10" s="111"/>
      <c r="C10" s="113"/>
      <c r="D10" s="116"/>
      <c r="E10" s="119"/>
      <c r="F10" s="98" t="s">
        <v>32</v>
      </c>
      <c r="G10" s="99" t="s">
        <v>33</v>
      </c>
      <c r="H10" s="130"/>
      <c r="I10" s="100"/>
    </row>
    <row r="11" spans="1:9" ht="26.25" thickBot="1" x14ac:dyDescent="0.3">
      <c r="A11" s="110"/>
      <c r="B11" s="85"/>
      <c r="C11" s="114"/>
      <c r="D11" s="117"/>
      <c r="E11" s="120"/>
      <c r="F11" s="85"/>
      <c r="G11" s="22" t="s">
        <v>34</v>
      </c>
      <c r="H11" s="131" t="s">
        <v>72</v>
      </c>
      <c r="I11" s="23" t="s">
        <v>73</v>
      </c>
    </row>
    <row r="12" spans="1:9" s="28" customFormat="1" ht="74.25" customHeight="1" thickBot="1" x14ac:dyDescent="0.3">
      <c r="A12" s="24">
        <v>1</v>
      </c>
      <c r="B12" s="25" t="s">
        <v>13</v>
      </c>
      <c r="C12" s="26" t="s">
        <v>45</v>
      </c>
      <c r="D12" s="27" t="s">
        <v>54</v>
      </c>
      <c r="E12" s="57" t="s">
        <v>35</v>
      </c>
      <c r="F12" s="61">
        <f>G12+H12+I12</f>
        <v>1069302.2186193727</v>
      </c>
      <c r="G12" s="62">
        <f>СВОД!G13</f>
        <v>619172.39869541151</v>
      </c>
      <c r="H12" s="62">
        <f>СВОД!H13</f>
        <v>450129.81992396119</v>
      </c>
      <c r="I12" s="63">
        <v>0</v>
      </c>
    </row>
    <row r="13" spans="1:9" s="28" customFormat="1" ht="58.5" customHeight="1" thickBot="1" x14ac:dyDescent="0.3">
      <c r="A13" s="58">
        <v>2</v>
      </c>
      <c r="B13" s="66" t="str">
        <f>СВОД!B25</f>
        <v>Внедрения АСКУЭ в многоквартирных домах "барачного типа" в районах Забайкальского края и г. Читы</v>
      </c>
      <c r="C13" s="59" t="s">
        <v>45</v>
      </c>
      <c r="D13" s="69" t="s">
        <v>56</v>
      </c>
      <c r="E13" s="60" t="s">
        <v>35</v>
      </c>
      <c r="F13" s="132">
        <f>G13+H13+I13</f>
        <v>140509.75553455797</v>
      </c>
      <c r="G13" s="62">
        <f>СВОД!J25/1.2</f>
        <v>48107.808376835143</v>
      </c>
      <c r="H13" s="62">
        <f>СВОД!K25/1.2</f>
        <v>68659.800458200174</v>
      </c>
      <c r="I13" s="63">
        <f>СВОД!L25/1.2</f>
        <v>23742.146699522647</v>
      </c>
    </row>
    <row r="14" spans="1:9" ht="14.25" x14ac:dyDescent="0.25">
      <c r="A14" s="102" t="s">
        <v>36</v>
      </c>
      <c r="B14" s="103"/>
      <c r="C14" s="103"/>
      <c r="D14" s="103"/>
      <c r="E14" s="104"/>
      <c r="F14" s="29">
        <f>F12+F13</f>
        <v>1209811.9741539308</v>
      </c>
      <c r="G14" s="30">
        <f>G12+G13</f>
        <v>667280.2070722467</v>
      </c>
      <c r="H14" s="30">
        <f>H12+H13</f>
        <v>518789.62038216135</v>
      </c>
      <c r="I14" s="31">
        <f>I12+I13</f>
        <v>23742.146699522647</v>
      </c>
    </row>
    <row r="15" spans="1:9" ht="15" thickBot="1" x14ac:dyDescent="0.3">
      <c r="A15" s="105" t="s">
        <v>37</v>
      </c>
      <c r="B15" s="106"/>
      <c r="C15" s="106"/>
      <c r="D15" s="106"/>
      <c r="E15" s="107"/>
      <c r="F15" s="32">
        <f>СВОД!I34</f>
        <v>1448151.0360689543</v>
      </c>
      <c r="G15" s="33">
        <f>СВОД!J34</f>
        <v>800506.45986964519</v>
      </c>
      <c r="H15" s="33">
        <f>СВОД!K34</f>
        <v>619154.00015988166</v>
      </c>
      <c r="I15" s="34">
        <f>СВОД!L34</f>
        <v>28490.576039427175</v>
      </c>
    </row>
  </sheetData>
  <mergeCells count="11">
    <mergeCell ref="A15:E15"/>
    <mergeCell ref="A9:A11"/>
    <mergeCell ref="B9:B11"/>
    <mergeCell ref="C9:C11"/>
    <mergeCell ref="D9:D11"/>
    <mergeCell ref="E9:E11"/>
    <mergeCell ref="F9:I9"/>
    <mergeCell ref="F10:F11"/>
    <mergeCell ref="G10:I10"/>
    <mergeCell ref="A2:I2"/>
    <mergeCell ref="A14:E14"/>
  </mergeCells>
  <pageMargins left="0.19685039370078741" right="0.19685039370078741" top="0.78740157480314965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</vt:lpstr>
      <vt:lpstr>ПЗ к своду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2019-12-23T01:11:06Z</cp:lastPrinted>
  <dcterms:created xsi:type="dcterms:W3CDTF">2015-12-15T00:03:56Z</dcterms:created>
  <dcterms:modified xsi:type="dcterms:W3CDTF">2019-12-23T01:16:41Z</dcterms:modified>
</cp:coreProperties>
</file>