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695" activeTab="1"/>
  </bookViews>
  <sheets>
    <sheet name="СВОД" sheetId="1" r:id="rId1"/>
    <sheet name="ПЗ к своду" sheetId="2" r:id="rId2"/>
  </sheets>
  <definedNames>
    <definedName name="CalcMethod" localSheetId="1">#REF!</definedName>
    <definedName name="CalcMethod" localSheetId="0">#REF!</definedName>
    <definedName name="CalcMethod">#REF!</definedName>
    <definedName name="CUR_I_Report">#REF!</definedName>
    <definedName name="CUR_Report">#REF!</definedName>
    <definedName name="LANGUAGE">#REF!</definedName>
    <definedName name="PeriodTitle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K78" i="1" l="1"/>
  <c r="D78" i="1"/>
  <c r="D77" i="1"/>
  <c r="D76" i="1"/>
  <c r="D75" i="1"/>
  <c r="D74" i="1"/>
  <c r="D73" i="1"/>
  <c r="L63" i="1"/>
  <c r="L62" i="1"/>
  <c r="L61" i="1"/>
  <c r="D61" i="1"/>
  <c r="E62" i="1"/>
  <c r="F62" i="1"/>
  <c r="G62" i="1"/>
  <c r="H62" i="1"/>
  <c r="I62" i="1"/>
  <c r="J62" i="1"/>
  <c r="K62" i="1"/>
  <c r="M62" i="1"/>
  <c r="D62" i="1"/>
  <c r="E63" i="1"/>
  <c r="F63" i="1"/>
  <c r="G63" i="1"/>
  <c r="H63" i="1"/>
  <c r="I63" i="1"/>
  <c r="J63" i="1"/>
  <c r="K63" i="1"/>
  <c r="M63" i="1"/>
  <c r="D63" i="1"/>
  <c r="M42" i="1"/>
  <c r="M13" i="1"/>
  <c r="D13" i="1"/>
  <c r="D42" i="1"/>
  <c r="E42" i="1"/>
  <c r="E73" i="1"/>
  <c r="F73" i="1"/>
  <c r="G73" i="1"/>
  <c r="H73" i="1"/>
  <c r="I73" i="1"/>
  <c r="J73" i="1"/>
  <c r="K73" i="1"/>
  <c r="L73" i="1"/>
  <c r="M73" i="1"/>
  <c r="E74" i="1"/>
  <c r="F74" i="1"/>
  <c r="G74" i="1"/>
  <c r="H74" i="1"/>
  <c r="I74" i="1"/>
  <c r="J74" i="1"/>
  <c r="K74" i="1"/>
  <c r="L74" i="1"/>
  <c r="M74" i="1"/>
  <c r="E75" i="1"/>
  <c r="F75" i="1"/>
  <c r="G75" i="1"/>
  <c r="H75" i="1"/>
  <c r="I75" i="1"/>
  <c r="J75" i="1"/>
  <c r="K75" i="1"/>
  <c r="L75" i="1"/>
  <c r="M75" i="1"/>
  <c r="E76" i="1"/>
  <c r="F76" i="1"/>
  <c r="G76" i="1"/>
  <c r="H76" i="1"/>
  <c r="I76" i="1"/>
  <c r="J76" i="1"/>
  <c r="K76" i="1"/>
  <c r="L76" i="1"/>
  <c r="M76" i="1"/>
  <c r="E77" i="1"/>
  <c r="F77" i="1"/>
  <c r="G77" i="1"/>
  <c r="H77" i="1"/>
  <c r="I77" i="1"/>
  <c r="J77" i="1"/>
  <c r="K77" i="1"/>
  <c r="L77" i="1"/>
  <c r="M77" i="1"/>
  <c r="E78" i="1"/>
  <c r="F78" i="1"/>
  <c r="G78" i="1"/>
  <c r="H78" i="1"/>
  <c r="I78" i="1"/>
  <c r="J78" i="1"/>
  <c r="L78" i="1"/>
  <c r="M78" i="1"/>
  <c r="D51" i="1" l="1"/>
  <c r="K13" i="1"/>
  <c r="F42" i="1" l="1"/>
  <c r="G42" i="1"/>
  <c r="H42" i="1"/>
  <c r="I42" i="1"/>
  <c r="J42" i="1"/>
  <c r="K42" i="1"/>
  <c r="L42" i="1"/>
  <c r="B13" i="2" l="1"/>
  <c r="B12" i="2"/>
  <c r="M72" i="1" l="1"/>
  <c r="L72" i="1"/>
  <c r="K72" i="1"/>
  <c r="J72" i="1"/>
  <c r="I72" i="1"/>
  <c r="H72" i="1"/>
  <c r="G72" i="1"/>
  <c r="M71" i="1"/>
  <c r="L71" i="1"/>
  <c r="K71" i="1"/>
  <c r="J71" i="1"/>
  <c r="I71" i="1"/>
  <c r="H71" i="1"/>
  <c r="G71" i="1"/>
  <c r="M70" i="1"/>
  <c r="L70" i="1"/>
  <c r="K70" i="1"/>
  <c r="J70" i="1"/>
  <c r="I70" i="1"/>
  <c r="H70" i="1"/>
  <c r="G70" i="1"/>
  <c r="M69" i="1"/>
  <c r="L69" i="1"/>
  <c r="K69" i="1"/>
  <c r="J69" i="1"/>
  <c r="I69" i="1"/>
  <c r="H69" i="1"/>
  <c r="G69" i="1"/>
  <c r="M68" i="1"/>
  <c r="L68" i="1"/>
  <c r="K68" i="1"/>
  <c r="J68" i="1"/>
  <c r="I68" i="1"/>
  <c r="H68" i="1"/>
  <c r="G68" i="1"/>
  <c r="M67" i="1"/>
  <c r="L67" i="1"/>
  <c r="K67" i="1"/>
  <c r="J67" i="1"/>
  <c r="I67" i="1"/>
  <c r="H67" i="1"/>
  <c r="G67" i="1"/>
  <c r="M66" i="1"/>
  <c r="L66" i="1"/>
  <c r="K66" i="1"/>
  <c r="J66" i="1"/>
  <c r="I66" i="1"/>
  <c r="H66" i="1"/>
  <c r="G66" i="1"/>
  <c r="M65" i="1"/>
  <c r="L65" i="1"/>
  <c r="K65" i="1"/>
  <c r="J65" i="1"/>
  <c r="I65" i="1"/>
  <c r="H65" i="1"/>
  <c r="G65" i="1"/>
  <c r="M64" i="1"/>
  <c r="L64" i="1"/>
  <c r="K64" i="1"/>
  <c r="J64" i="1"/>
  <c r="I64" i="1"/>
  <c r="H64" i="1"/>
  <c r="G64" i="1"/>
  <c r="M61" i="1"/>
  <c r="K61" i="1"/>
  <c r="J61" i="1"/>
  <c r="I61" i="1"/>
  <c r="H61" i="1"/>
  <c r="G61" i="1"/>
  <c r="M60" i="1"/>
  <c r="L60" i="1"/>
  <c r="K60" i="1"/>
  <c r="J60" i="1"/>
  <c r="I60" i="1"/>
  <c r="H60" i="1"/>
  <c r="G60" i="1"/>
  <c r="M59" i="1"/>
  <c r="L59" i="1"/>
  <c r="K59" i="1"/>
  <c r="J59" i="1"/>
  <c r="I59" i="1"/>
  <c r="H59" i="1"/>
  <c r="G59" i="1"/>
  <c r="M58" i="1"/>
  <c r="L58" i="1"/>
  <c r="K58" i="1"/>
  <c r="J58" i="1"/>
  <c r="I58" i="1"/>
  <c r="H58" i="1"/>
  <c r="G58" i="1"/>
  <c r="M57" i="1"/>
  <c r="L57" i="1"/>
  <c r="K57" i="1"/>
  <c r="J57" i="1"/>
  <c r="I57" i="1"/>
  <c r="H57" i="1"/>
  <c r="G57" i="1"/>
  <c r="M56" i="1"/>
  <c r="L56" i="1"/>
  <c r="K56" i="1"/>
  <c r="J56" i="1"/>
  <c r="I56" i="1"/>
  <c r="H56" i="1"/>
  <c r="G56" i="1"/>
  <c r="M55" i="1"/>
  <c r="L55" i="1"/>
  <c r="K55" i="1"/>
  <c r="J55" i="1"/>
  <c r="I55" i="1"/>
  <c r="H55" i="1"/>
  <c r="G55" i="1"/>
  <c r="M54" i="1"/>
  <c r="L54" i="1"/>
  <c r="K54" i="1"/>
  <c r="J54" i="1"/>
  <c r="I54" i="1"/>
  <c r="H54" i="1"/>
  <c r="G54" i="1"/>
  <c r="M53" i="1"/>
  <c r="L53" i="1"/>
  <c r="K53" i="1"/>
  <c r="J53" i="1"/>
  <c r="I53" i="1"/>
  <c r="H53" i="1"/>
  <c r="G53" i="1"/>
  <c r="M52" i="1"/>
  <c r="L52" i="1"/>
  <c r="K52" i="1"/>
  <c r="J52" i="1"/>
  <c r="I52" i="1"/>
  <c r="H52" i="1"/>
  <c r="G52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1" i="1"/>
  <c r="E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F52" i="1"/>
  <c r="E52" i="1"/>
  <c r="D52" i="1"/>
  <c r="E13" i="1" l="1"/>
  <c r="E51" i="1" s="1"/>
  <c r="F13" i="1"/>
  <c r="F51" i="1" s="1"/>
  <c r="H13" i="1"/>
  <c r="I13" i="1"/>
  <c r="J13" i="1"/>
  <c r="L13" i="1"/>
  <c r="H12" i="2" l="1"/>
  <c r="G12" i="2"/>
  <c r="I12" i="2"/>
  <c r="M51" i="1" l="1"/>
  <c r="L51" i="1"/>
  <c r="I13" i="2" l="1"/>
  <c r="J51" i="1"/>
  <c r="I14" i="2" s="1"/>
  <c r="I15" i="2" s="1"/>
  <c r="G13" i="2"/>
  <c r="F13" i="2" s="1"/>
  <c r="H51" i="1"/>
  <c r="G15" i="2" s="1"/>
  <c r="H13" i="2"/>
  <c r="I51" i="1"/>
  <c r="G51" i="1"/>
  <c r="K51" i="1"/>
  <c r="H14" i="2" l="1"/>
  <c r="H15" i="2"/>
  <c r="G14" i="2"/>
  <c r="F14" i="2"/>
  <c r="F15" i="2" l="1"/>
  <c r="F12" i="2"/>
</calcChain>
</file>

<file path=xl/sharedStrings.xml><?xml version="1.0" encoding="utf-8"?>
<sst xmlns="http://schemas.openxmlformats.org/spreadsheetml/2006/main" count="154" uniqueCount="106">
  <si>
    <t>№ п/п</t>
  </si>
  <si>
    <t>Наименования инвестиционного проекта, объекта и работ</t>
  </si>
  <si>
    <t>Месяц и год начала и окончания проекта</t>
  </si>
  <si>
    <t>Проектная сметная стоимость ВСЕГО, тыс. руб. без НДС</t>
  </si>
  <si>
    <t>Количество</t>
  </si>
  <si>
    <t>Освоение, тыс. руб. без НДС</t>
  </si>
  <si>
    <t>Финансирование, тыс. руб. с учетом НДС</t>
  </si>
  <si>
    <t>Срок окупаемости</t>
  </si>
  <si>
    <t>Итого освоение</t>
  </si>
  <si>
    <t>в т.ч.</t>
  </si>
  <si>
    <t>Итого финансирование</t>
  </si>
  <si>
    <t>за счет амортизации</t>
  </si>
  <si>
    <t>I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</si>
  <si>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</si>
  <si>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</si>
  <si>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</si>
  <si>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</si>
  <si>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</si>
  <si>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</si>
  <si>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</si>
  <si>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</si>
  <si>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</si>
  <si>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</si>
  <si>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</si>
  <si>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 xml:space="preserve">№ </t>
  </si>
  <si>
    <t>Наименование мероприятия/статьи расходов</t>
  </si>
  <si>
    <t>Цель реализации проекта</t>
  </si>
  <si>
    <t>Содержание проекта</t>
  </si>
  <si>
    <t>Наименование населенного пункта</t>
  </si>
  <si>
    <t>Объем финансирования, тыс. руб.</t>
  </si>
  <si>
    <t>Итого</t>
  </si>
  <si>
    <t>в том числе</t>
  </si>
  <si>
    <t>Всего без НДС</t>
  </si>
  <si>
    <t>Всего с НДС</t>
  </si>
  <si>
    <t>руководитель организации</t>
  </si>
  <si>
    <t>Утверждаю</t>
  </si>
  <si>
    <t xml:space="preserve">_____________________ </t>
  </si>
  <si>
    <t>М.П.</t>
  </si>
  <si>
    <t>II</t>
  </si>
  <si>
    <t>Снижение коммерческих потерь электрической энергии, увеличение полезного отпуска потребителей, получение достоверных данных коммерческого учета, снижение дебиторской задолженности по оплате за потребленную электроэнергию</t>
  </si>
  <si>
    <t>капитальные вложения</t>
  </si>
  <si>
    <t>2026 год</t>
  </si>
  <si>
    <t>2027 год</t>
  </si>
  <si>
    <t>Включение в тариф, тыс. руб. без НДС</t>
  </si>
  <si>
    <t>2028 год</t>
  </si>
  <si>
    <t>2029 год</t>
  </si>
  <si>
    <t>2030 год</t>
  </si>
  <si>
    <t>Забайкальский край и г. Читы</t>
  </si>
  <si>
    <t>2031 год</t>
  </si>
  <si>
    <t>2032 год</t>
  </si>
  <si>
    <t>кредитные средства</t>
  </si>
  <si>
    <t>2033 год</t>
  </si>
  <si>
    <t>2034 год</t>
  </si>
  <si>
    <t>2035 год</t>
  </si>
  <si>
    <t>2036 год</t>
  </si>
  <si>
    <t>Монтаж системы учета в МКД с заменой ПУ включенных в ИСУ 2016 год (факт)</t>
  </si>
  <si>
    <t>Монтаж системы учета в МКД с заменой ПУ включенных в ИСУ 2018 год (факт)</t>
  </si>
  <si>
    <t>Монтаж системы учета в МКД с заменой ПУ включенных в ИСУ 2019 год (факт)</t>
  </si>
  <si>
    <t>Монтаж системы учета в МКД с заменой ПУ включенных в ИСУ 2020 год (факт)</t>
  </si>
  <si>
    <t>Монтаж системы учета в МКД с заменой ПУ включенных в ИСУ 2021 год</t>
  </si>
  <si>
    <t>Монтаж системы учета в МКД с заменой ПУ включенных в ИСУ 2022 год</t>
  </si>
  <si>
    <t>Монтаж системы учета в МКД с заменой ПУ включенных в ИСУ 2023 год</t>
  </si>
  <si>
    <t>Монтаж системы учета в МКД с заменой ПУ включенных в ИСУ 2024 год</t>
  </si>
  <si>
    <t>Монтаж системы учета в МКД с заменой ПУ включенных в ИСУ 2025 год</t>
  </si>
  <si>
    <t>Монтаж системы учета в МКД с заменой ПУ включенных в ИСУ 2026 год</t>
  </si>
  <si>
    <t>Монтаж системы учета в МКД с заменой ПУ включенных в ИСУ 2027 год</t>
  </si>
  <si>
    <t>Монтаж системы учета в МКД с заменой ПУ включенных в ИСУ 2028 год</t>
  </si>
  <si>
    <t>Монтаж системы учета в МКД с заменой ПУ включенных в ИСУ 2029 год</t>
  </si>
  <si>
    <t>Монтаж системы учета в МКД с заменой ПУ включенных в ИСУ 2030 год</t>
  </si>
  <si>
    <t>Монтаж системы учета в МКД с заменой ПУ включенных в ИСУ 2031 год</t>
  </si>
  <si>
    <t>Монтаж системы учета в МКД с заменой ПУ включенных в ИСУ 2032 год</t>
  </si>
  <si>
    <t>Монтаж системы учета в МКД с заменой ПУ включенных в ИСУ 2033 год</t>
  </si>
  <si>
    <t>Монтаж системы учета в МКД с заменой ПУ включенных в ИСУ 2034 год</t>
  </si>
  <si>
    <t>Монтаж системы учета в МКД с заменой ПУ включенных в ИСУ 2035 год</t>
  </si>
  <si>
    <t>Монтаж системы учета в МКД с заменой ПУ включенных в ИСУ 2036 год</t>
  </si>
  <si>
    <t>Монтаж системы учета в МКД с заменой ПУ включенных в ИСУ 2037 год</t>
  </si>
  <si>
    <t>2037 год</t>
  </si>
  <si>
    <t>Монтаж системы учета в МКД с заменой ПУ включенных в ИСУ 2038 год</t>
  </si>
  <si>
    <t>2038 год</t>
  </si>
  <si>
    <t>2016г. - 2036г.</t>
  </si>
  <si>
    <t>Внедрение ИСУ в многоквартирных домах в районах Забайкальского края и г. Читы</t>
  </si>
  <si>
    <t>Внедрение ИСУ "антивандального типа" в многоквартирных домах в районах Забайкальского края и г. Читы</t>
  </si>
  <si>
    <t>2020г. - 2025г.</t>
  </si>
  <si>
    <t>Монтаж/демонтаж систем учета в МКД с заменой ПУ, включенных в ИСУ 2020 год (факт)</t>
  </si>
  <si>
    <t>Монтаж/демонтаж систем учета в МКД с заменой ПУ, включенных в ИСУ 2021 год</t>
  </si>
  <si>
    <t>Монтаж/демонтаж систем учета в МКД с заменой ПУ, включенных в ИСУ 2022 год</t>
  </si>
  <si>
    <t>Монтаж/демонтаж систем учета в МКД с заменой ПУ, включенных в ИСУ 2023 год</t>
  </si>
  <si>
    <t>Монтаж/демонтаж систем учета в МКД с заменой ПУ, включенных в ИСУ 2024 год</t>
  </si>
  <si>
    <t>Монтаж/демонтаж систем учета в МКД с заменой ПУ, включенных в ИСУ 2025 год</t>
  </si>
  <si>
    <t>Монтаж/демонтаж систем учета в МКД с заменой ПУ, включенных в ИСУ 2026 год</t>
  </si>
  <si>
    <t>Монтаж однофазных приборов учета у Потребителей и общедомовых приборов учета с возможностью в дальнейшем подключения к системе ИСУ на основе дистанционного ввода режима ограничения потребления электрической энергии бытовым абонентам, монтаж и наладка УСПД</t>
  </si>
  <si>
    <t>Монтаж/демонтаж систем учета в многоквартирных домах c заменой приборов коммерческого учета электрической энергии, включенных в ИСУ, с выносом квартирного учета в общие подъездные шкафы</t>
  </si>
  <si>
    <t>Программа развития Гарантирующего поставщика АО "Читаэнергосбыт" на территории Забайкальского края на 2016-2040гг.</t>
  </si>
  <si>
    <t>2039 год</t>
  </si>
  <si>
    <t>2040 год</t>
  </si>
  <si>
    <t>2041 год</t>
  </si>
  <si>
    <t>2042 год</t>
  </si>
  <si>
    <t>Монтаж системы учета в МКД с заменой ПУ включенных в ИСУ 2039 год</t>
  </si>
  <si>
    <t>Монтаж системы учета в МКД с заменой ПУ включенных в ИСУ 2040 год</t>
  </si>
  <si>
    <t>Монтаж системы учета в МКД с заменой ПУ включенных в ИСУ 2041 год</t>
  </si>
  <si>
    <t>Монтаж системы учета в МКД с заменой ПУ включенных в ИСУ 2042 год</t>
  </si>
  <si>
    <t>Монтаж/демонтаж систем учета в МКД с заменой ПУ, включенных в ИСУ 2027 год</t>
  </si>
  <si>
    <t>за счет амортизации
2016-2040гг.</t>
  </si>
  <si>
    <t>капитальные вложение
2016-2040гг.</t>
  </si>
  <si>
    <t>кредитные средства
2016-2040гг.</t>
  </si>
  <si>
    <t>«___»____________2023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</si>
</sst>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4" fillId="0" borderId="28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3" fontId="3" fillId="0" borderId="16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3" fontId="1" fillId="0" borderId="45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3" fontId="4" fillId="0" borderId="31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3" fontId="1" fillId="0" borderId="4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49" xfId="0" applyNumberFormat="1" applyFont="1" applyBorder="1" applyAlignment="1">
      <alignment horizontal="center" vertical="center" wrapText="1"/>
    </xf>
    <xf numFmtId="3" fontId="1" fillId="0" borderId="39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/>
    <xf numFmtId="0" fontId="5" fillId="0" borderId="21" xfId="0" applyFont="1" applyBorder="1" applyAlignment="1">
      <alignment horizontal="center" vertical="center" wrapText="1"/>
    </xf>
    <xf numFmtId="3" fontId="1" fillId="0" borderId="51" xfId="0" applyNumberFormat="1" applyFont="1" applyBorder="1" applyAlignment="1">
      <alignment horizontal="center" vertical="center" wrapText="1"/>
    </xf>
    <xf numFmtId="3" fontId="1" fillId="0" borderId="4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3" fontId="1" fillId="0" borderId="50" xfId="0" applyNumberFormat="1" applyFont="1" applyBorder="1" applyAlignment="1">
      <alignment horizontal="center" vertical="center" wrapText="1"/>
    </xf>
    <xf numFmtId="3" fontId="1" fillId="0" borderId="54" xfId="0" applyNumberFormat="1" applyFont="1" applyBorder="1" applyAlignment="1">
      <alignment horizontal="center" vertical="center" wrapText="1"/>
    </xf>
    <xf numFmtId="3" fontId="1" fillId="0" borderId="47" xfId="0" applyNumberFormat="1" applyFont="1" applyBorder="1" applyAlignment="1">
      <alignment horizontal="center" vertical="center" wrapText="1"/>
    </xf>
    <xf numFmtId="3" fontId="1" fillId="0" borderId="55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1" fillId="0" borderId="38" xfId="0" applyNumberFormat="1" applyFont="1" applyBorder="1" applyAlignment="1">
      <alignment horizontal="center" vertical="center" wrapText="1"/>
    </xf>
    <xf numFmtId="3" fontId="1" fillId="0" borderId="53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43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50"/>
  <sheetViews>
    <sheetView topLeftCell="A16" zoomScale="70" zoomScaleNormal="70" workbookViewId="0">
      <selection activeCell="F13" sqref="F13"/>
    </sheetView>
  </sheetViews>
  <sheetFormatPr defaultColWidth="9.140625" defaultRowHeight="12.75" x14ac:dyDescent="0.25"/>
  <cols>
    <col min="1" max="1" width="5.85546875" style="3" customWidth="1"/>
    <col min="2" max="2" width="96.7109375" style="3" customWidth="1"/>
    <col min="3" max="3" width="13.7109375" style="3" customWidth="1"/>
    <col min="4" max="4" width="20" style="3" customWidth="1"/>
    <col min="5" max="5" width="13" style="3" customWidth="1"/>
    <col min="6" max="6" width="16.7109375" style="3" customWidth="1"/>
    <col min="7" max="7" width="16" style="3" customWidth="1"/>
    <col min="8" max="8" width="12.85546875" style="3" customWidth="1"/>
    <col min="9" max="13" width="13" style="3" customWidth="1"/>
    <col min="14" max="14" width="14.140625" style="3" customWidth="1"/>
    <col min="15" max="16" width="9.140625" style="3"/>
    <col min="17" max="18" width="12" style="3" bestFit="1" customWidth="1"/>
    <col min="19" max="16384" width="9.140625" style="3"/>
  </cols>
  <sheetData>
    <row r="1" spans="1:18" x14ac:dyDescent="0.25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</row>
    <row r="2" spans="1:18" ht="27" customHeight="1" x14ac:dyDescent="0.25">
      <c r="A2" s="89" t="s">
        <v>92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2"/>
    </row>
    <row r="3" spans="1:18" s="32" customFormat="1" ht="20.25" x14ac:dyDescent="0.3">
      <c r="A3" s="30"/>
      <c r="B3" s="30"/>
      <c r="C3" s="30"/>
      <c r="D3" s="30"/>
      <c r="E3" s="30"/>
      <c r="F3" s="30"/>
      <c r="G3" s="30"/>
      <c r="I3" s="31"/>
      <c r="J3" s="31"/>
      <c r="K3" s="31"/>
      <c r="L3" s="31"/>
      <c r="M3" s="31"/>
      <c r="N3" s="87" t="s">
        <v>35</v>
      </c>
      <c r="O3" s="31"/>
    </row>
    <row r="4" spans="1:18" s="32" customFormat="1" ht="20.25" x14ac:dyDescent="0.25">
      <c r="A4" s="30"/>
      <c r="B4" s="30"/>
      <c r="C4" s="30"/>
      <c r="D4" s="30"/>
      <c r="E4" s="30"/>
      <c r="F4" s="30"/>
      <c r="G4" s="30"/>
      <c r="I4" s="31"/>
      <c r="J4" s="31"/>
      <c r="K4" s="31"/>
      <c r="L4" s="31"/>
      <c r="M4" s="31"/>
      <c r="N4" s="88" t="s">
        <v>34</v>
      </c>
      <c r="O4" s="31"/>
    </row>
    <row r="5" spans="1:18" s="32" customFormat="1" ht="20.25" x14ac:dyDescent="0.3">
      <c r="A5" s="30"/>
      <c r="B5" s="30"/>
      <c r="C5" s="30"/>
      <c r="D5" s="30"/>
      <c r="E5" s="30"/>
      <c r="F5" s="30"/>
      <c r="G5" s="30"/>
      <c r="N5" s="87" t="s">
        <v>36</v>
      </c>
      <c r="O5" s="31"/>
    </row>
    <row r="6" spans="1:18" s="32" customFormat="1" ht="20.25" x14ac:dyDescent="0.3">
      <c r="A6" s="30"/>
      <c r="B6" s="30"/>
      <c r="C6" s="30"/>
      <c r="D6" s="30"/>
      <c r="E6" s="30"/>
      <c r="F6" s="30"/>
      <c r="G6" s="30"/>
      <c r="I6" s="31"/>
      <c r="J6" s="31"/>
      <c r="K6" s="31"/>
      <c r="L6" s="31"/>
      <c r="M6" s="31"/>
      <c r="N6" s="87" t="s">
        <v>105</v>
      </c>
      <c r="O6" s="31"/>
    </row>
    <row r="7" spans="1:18" s="32" customFormat="1" ht="20.25" x14ac:dyDescent="0.3">
      <c r="A7" s="30"/>
      <c r="B7" s="30"/>
      <c r="C7" s="30"/>
      <c r="D7" s="30"/>
      <c r="E7" s="30"/>
      <c r="F7" s="30"/>
      <c r="G7" s="30"/>
      <c r="I7" s="31"/>
      <c r="J7" s="31"/>
      <c r="K7" s="31"/>
      <c r="L7" s="31"/>
      <c r="M7" s="31"/>
      <c r="N7" s="87" t="s">
        <v>37</v>
      </c>
      <c r="O7" s="31"/>
    </row>
    <row r="8" spans="1:18" s="32" customFormat="1" ht="16.5" thickBot="1" x14ac:dyDescent="0.3">
      <c r="A8" s="30"/>
      <c r="B8" s="30"/>
      <c r="C8" s="30"/>
      <c r="D8" s="30"/>
      <c r="E8" s="30"/>
      <c r="F8" s="33"/>
      <c r="G8" s="33"/>
      <c r="H8" s="33"/>
      <c r="I8" s="33"/>
      <c r="J8" s="30"/>
      <c r="K8" s="30"/>
      <c r="L8" s="30"/>
      <c r="M8" s="30"/>
      <c r="N8" s="30"/>
      <c r="O8" s="31"/>
    </row>
    <row r="9" spans="1:18" ht="15" thickBot="1" x14ac:dyDescent="0.3">
      <c r="A9" s="90" t="s">
        <v>0</v>
      </c>
      <c r="B9" s="90" t="s">
        <v>1</v>
      </c>
      <c r="C9" s="90" t="s">
        <v>2</v>
      </c>
      <c r="D9" s="90" t="s">
        <v>3</v>
      </c>
      <c r="E9" s="93" t="s">
        <v>4</v>
      </c>
      <c r="F9" s="90" t="s">
        <v>5</v>
      </c>
      <c r="G9" s="98" t="s">
        <v>6</v>
      </c>
      <c r="H9" s="99"/>
      <c r="I9" s="99"/>
      <c r="J9" s="100"/>
      <c r="K9" s="98" t="s">
        <v>43</v>
      </c>
      <c r="L9" s="99"/>
      <c r="M9" s="100"/>
      <c r="N9" s="90" t="s">
        <v>7</v>
      </c>
      <c r="O9" s="2"/>
    </row>
    <row r="10" spans="1:18" ht="15" customHeight="1" x14ac:dyDescent="0.25">
      <c r="A10" s="91"/>
      <c r="B10" s="91"/>
      <c r="C10" s="91"/>
      <c r="D10" s="91"/>
      <c r="E10" s="94"/>
      <c r="F10" s="91"/>
      <c r="G10" s="108" t="s">
        <v>10</v>
      </c>
      <c r="H10" s="101" t="s">
        <v>9</v>
      </c>
      <c r="I10" s="102"/>
      <c r="J10" s="103"/>
      <c r="K10" s="114" t="s">
        <v>30</v>
      </c>
      <c r="L10" s="101" t="s">
        <v>9</v>
      </c>
      <c r="M10" s="103"/>
      <c r="N10" s="91"/>
      <c r="O10" s="2"/>
    </row>
    <row r="11" spans="1:18" ht="15" customHeight="1" x14ac:dyDescent="0.25">
      <c r="A11" s="91"/>
      <c r="B11" s="91"/>
      <c r="C11" s="91"/>
      <c r="D11" s="91"/>
      <c r="E11" s="94"/>
      <c r="F11" s="91"/>
      <c r="G11" s="108"/>
      <c r="H11" s="96" t="s">
        <v>11</v>
      </c>
      <c r="I11" s="96" t="s">
        <v>40</v>
      </c>
      <c r="J11" s="112" t="s">
        <v>50</v>
      </c>
      <c r="K11" s="108"/>
      <c r="L11" s="96" t="s">
        <v>11</v>
      </c>
      <c r="M11" s="112" t="s">
        <v>40</v>
      </c>
      <c r="N11" s="91"/>
      <c r="O11" s="2"/>
    </row>
    <row r="12" spans="1:18" ht="16.5" customHeight="1" thickBot="1" x14ac:dyDescent="0.3">
      <c r="A12" s="92"/>
      <c r="B12" s="92"/>
      <c r="C12" s="92"/>
      <c r="D12" s="92"/>
      <c r="E12" s="95"/>
      <c r="F12" s="92"/>
      <c r="G12" s="109"/>
      <c r="H12" s="97"/>
      <c r="I12" s="97"/>
      <c r="J12" s="113"/>
      <c r="K12" s="109" t="s">
        <v>8</v>
      </c>
      <c r="L12" s="97"/>
      <c r="M12" s="113"/>
      <c r="N12" s="92"/>
      <c r="O12" s="2"/>
    </row>
    <row r="13" spans="1:18" s="32" customFormat="1" ht="30.75" customHeight="1" x14ac:dyDescent="0.25">
      <c r="A13" s="63" t="s">
        <v>12</v>
      </c>
      <c r="B13" s="4" t="s">
        <v>80</v>
      </c>
      <c r="C13" s="66" t="s">
        <v>79</v>
      </c>
      <c r="D13" s="5">
        <f>SUM(D14:D41)</f>
        <v>4140600.0410789466</v>
      </c>
      <c r="E13" s="38">
        <f t="shared" ref="E13:G13" si="0">SUM(E14:E41)</f>
        <v>189756</v>
      </c>
      <c r="F13" s="6">
        <f t="shared" si="0"/>
        <v>4140600.0410789466</v>
      </c>
      <c r="G13" s="6">
        <f>SUM(G14:G41)</f>
        <v>4965096.7163789719</v>
      </c>
      <c r="H13" s="7">
        <f t="shared" ref="H13:J13" si="1">SUM(H14:H41)</f>
        <v>3889399.778888572</v>
      </c>
      <c r="I13" s="7">
        <f t="shared" si="1"/>
        <v>404081.99893587636</v>
      </c>
      <c r="J13" s="8">
        <f t="shared" si="1"/>
        <v>671614.93855452386</v>
      </c>
      <c r="K13" s="6">
        <f>SUM(K14:K41)</f>
        <v>4140600.0410789461</v>
      </c>
      <c r="L13" s="7">
        <f t="shared" ref="L13" si="2">SUM(L14:L41)</f>
        <v>3712188.4781026607</v>
      </c>
      <c r="M13" s="8">
        <f>SUM(M14:M41)</f>
        <v>428411.5629762864</v>
      </c>
      <c r="N13" s="115">
        <v>8.1199999999999992</v>
      </c>
      <c r="O13" s="31"/>
    </row>
    <row r="14" spans="1:18" x14ac:dyDescent="0.25">
      <c r="A14" s="42"/>
      <c r="B14" s="106" t="s">
        <v>55</v>
      </c>
      <c r="C14" s="10" t="s">
        <v>13</v>
      </c>
      <c r="D14" s="104">
        <v>57447.154262711869</v>
      </c>
      <c r="E14" s="104">
        <v>9581</v>
      </c>
      <c r="F14" s="12">
        <v>0</v>
      </c>
      <c r="G14" s="12">
        <v>49560</v>
      </c>
      <c r="H14" s="13">
        <v>0</v>
      </c>
      <c r="I14" s="13">
        <v>49560</v>
      </c>
      <c r="J14" s="56">
        <v>0</v>
      </c>
      <c r="K14" s="12">
        <v>56489.701691666698</v>
      </c>
      <c r="L14" s="13">
        <v>0</v>
      </c>
      <c r="M14" s="56">
        <v>56489.701691666698</v>
      </c>
      <c r="N14" s="116"/>
      <c r="O14" s="2"/>
      <c r="R14" s="41"/>
    </row>
    <row r="15" spans="1:18" x14ac:dyDescent="0.25">
      <c r="A15" s="42"/>
      <c r="B15" s="107"/>
      <c r="C15" s="10" t="s">
        <v>14</v>
      </c>
      <c r="D15" s="105"/>
      <c r="E15" s="105"/>
      <c r="F15" s="12">
        <v>57447.154262711869</v>
      </c>
      <c r="G15" s="12">
        <v>18227.642030000003</v>
      </c>
      <c r="H15" s="13">
        <v>1129.7940338333333</v>
      </c>
      <c r="I15" s="13">
        <v>17097.847996166671</v>
      </c>
      <c r="J15" s="56">
        <v>0</v>
      </c>
      <c r="K15" s="12">
        <v>957.45257104519771</v>
      </c>
      <c r="L15" s="13">
        <v>957.45257104519771</v>
      </c>
      <c r="M15" s="56">
        <v>0</v>
      </c>
      <c r="N15" s="116"/>
      <c r="O15" s="2"/>
      <c r="R15" s="41"/>
    </row>
    <row r="16" spans="1:18" x14ac:dyDescent="0.25">
      <c r="A16" s="42"/>
      <c r="B16" s="106" t="s">
        <v>56</v>
      </c>
      <c r="C16" s="10" t="s">
        <v>15</v>
      </c>
      <c r="D16" s="104">
        <v>123719.49152542376</v>
      </c>
      <c r="E16" s="104">
        <v>13951</v>
      </c>
      <c r="F16" s="12">
        <v>123719.49152542376</v>
      </c>
      <c r="G16" s="12">
        <v>74111.000000000029</v>
      </c>
      <c r="H16" s="13">
        <v>13557.528405999999</v>
      </c>
      <c r="I16" s="13">
        <v>60553.471594000031</v>
      </c>
      <c r="J16" s="56">
        <v>0</v>
      </c>
      <c r="K16" s="12">
        <v>123719.49152542336</v>
      </c>
      <c r="L16" s="13">
        <v>11489.430852542373</v>
      </c>
      <c r="M16" s="56">
        <v>112230.06067288099</v>
      </c>
      <c r="N16" s="116"/>
      <c r="O16" s="2"/>
      <c r="Q16" s="41"/>
      <c r="R16" s="41"/>
    </row>
    <row r="17" spans="1:18" x14ac:dyDescent="0.25">
      <c r="A17" s="42"/>
      <c r="B17" s="107"/>
      <c r="C17" s="10" t="s">
        <v>16</v>
      </c>
      <c r="D17" s="105"/>
      <c r="E17" s="105"/>
      <c r="F17" s="12">
        <v>0</v>
      </c>
      <c r="G17" s="12">
        <v>71878</v>
      </c>
      <c r="H17" s="13">
        <v>0</v>
      </c>
      <c r="I17" s="13">
        <v>71878</v>
      </c>
      <c r="J17" s="56">
        <v>0</v>
      </c>
      <c r="K17" s="12">
        <v>0</v>
      </c>
      <c r="L17" s="13">
        <v>0</v>
      </c>
      <c r="M17" s="56">
        <v>0</v>
      </c>
      <c r="N17" s="116"/>
      <c r="O17" s="2"/>
      <c r="Q17" s="2"/>
      <c r="R17" s="41"/>
    </row>
    <row r="18" spans="1:18" ht="15" customHeight="1" x14ac:dyDescent="0.25">
      <c r="A18" s="42"/>
      <c r="B18" s="9" t="s">
        <v>57</v>
      </c>
      <c r="C18" s="10" t="s">
        <v>16</v>
      </c>
      <c r="D18" s="11">
        <v>68367.017550988705</v>
      </c>
      <c r="E18" s="39">
        <v>7509</v>
      </c>
      <c r="F18" s="12">
        <v>68367.017550988705</v>
      </c>
      <c r="G18" s="12">
        <v>82040.42106118644</v>
      </c>
      <c r="H18" s="13">
        <v>44830.191068985892</v>
      </c>
      <c r="I18" s="13">
        <v>37210.229992200555</v>
      </c>
      <c r="J18" s="56">
        <v>0</v>
      </c>
      <c r="K18" s="12">
        <v>68367.017550988705</v>
      </c>
      <c r="L18" s="13">
        <v>37358.492557488244</v>
      </c>
      <c r="M18" s="56">
        <v>31008.524993500461</v>
      </c>
      <c r="N18" s="116"/>
      <c r="O18" s="2"/>
      <c r="Q18" s="53"/>
      <c r="R18" s="53"/>
    </row>
    <row r="19" spans="1:18" ht="15" customHeight="1" x14ac:dyDescent="0.25">
      <c r="A19" s="42"/>
      <c r="B19" s="9" t="s">
        <v>58</v>
      </c>
      <c r="C19" s="10" t="s">
        <v>17</v>
      </c>
      <c r="D19" s="11">
        <v>152798</v>
      </c>
      <c r="E19" s="39">
        <v>15126</v>
      </c>
      <c r="F19" s="12">
        <v>152798</v>
      </c>
      <c r="G19" s="12">
        <v>183357.6</v>
      </c>
      <c r="H19" s="13">
        <v>62944.039201389838</v>
      </c>
      <c r="I19" s="13">
        <v>56363.560798610153</v>
      </c>
      <c r="J19" s="56">
        <v>64050.000000000015</v>
      </c>
      <c r="K19" s="12">
        <v>99423</v>
      </c>
      <c r="L19" s="13">
        <v>52453.366001158203</v>
      </c>
      <c r="M19" s="56">
        <v>46969.633998841797</v>
      </c>
      <c r="N19" s="116"/>
      <c r="O19" s="2"/>
    </row>
    <row r="20" spans="1:18" ht="15" customHeight="1" x14ac:dyDescent="0.25">
      <c r="A20" s="42"/>
      <c r="B20" s="9" t="s">
        <v>59</v>
      </c>
      <c r="C20" s="10" t="s">
        <v>18</v>
      </c>
      <c r="D20" s="11">
        <v>220413.45647998172</v>
      </c>
      <c r="E20" s="39">
        <v>20967</v>
      </c>
      <c r="F20" s="12">
        <v>220413.45647998172</v>
      </c>
      <c r="G20" s="12">
        <v>264496.14777597808</v>
      </c>
      <c r="H20" s="13">
        <v>96559.599201389836</v>
      </c>
      <c r="I20" s="13">
        <v>13623.477865473751</v>
      </c>
      <c r="J20" s="56">
        <v>154313.07070911446</v>
      </c>
      <c r="K20" s="12">
        <v>91819.230889052997</v>
      </c>
      <c r="L20" s="13">
        <v>80466.33266782487</v>
      </c>
      <c r="M20" s="56">
        <v>11352.898221228126</v>
      </c>
      <c r="N20" s="116"/>
      <c r="O20" s="2"/>
    </row>
    <row r="21" spans="1:18" ht="15" customHeight="1" x14ac:dyDescent="0.25">
      <c r="A21" s="42"/>
      <c r="B21" s="9" t="s">
        <v>60</v>
      </c>
      <c r="C21" s="10" t="s">
        <v>19</v>
      </c>
      <c r="D21" s="11">
        <v>8595.5680800000027</v>
      </c>
      <c r="E21" s="39">
        <v>483</v>
      </c>
      <c r="F21" s="12">
        <v>8595.5680800000027</v>
      </c>
      <c r="G21" s="12">
        <v>10314.681696000003</v>
      </c>
      <c r="H21" s="13">
        <v>10314.681696000003</v>
      </c>
      <c r="I21" s="13">
        <v>0</v>
      </c>
      <c r="J21" s="56">
        <v>0</v>
      </c>
      <c r="K21" s="12">
        <v>8595.5680800000027</v>
      </c>
      <c r="L21" s="13">
        <v>8595.5680800000027</v>
      </c>
      <c r="M21" s="56">
        <v>0</v>
      </c>
      <c r="N21" s="116"/>
      <c r="O21" s="2"/>
    </row>
    <row r="22" spans="1:18" ht="15" customHeight="1" x14ac:dyDescent="0.25">
      <c r="A22" s="42"/>
      <c r="B22" s="9" t="s">
        <v>61</v>
      </c>
      <c r="C22" s="10" t="s">
        <v>20</v>
      </c>
      <c r="D22" s="11">
        <v>0</v>
      </c>
      <c r="E22" s="39">
        <v>0</v>
      </c>
      <c r="F22" s="12">
        <v>0</v>
      </c>
      <c r="G22" s="12">
        <v>0</v>
      </c>
      <c r="H22" s="13">
        <v>0</v>
      </c>
      <c r="I22" s="13">
        <v>0</v>
      </c>
      <c r="J22" s="56">
        <v>0</v>
      </c>
      <c r="K22" s="12">
        <v>0</v>
      </c>
      <c r="L22" s="13">
        <v>0</v>
      </c>
      <c r="M22" s="56">
        <v>0</v>
      </c>
      <c r="N22" s="116"/>
      <c r="O22" s="2"/>
    </row>
    <row r="23" spans="1:18" ht="15" customHeight="1" x14ac:dyDescent="0.25">
      <c r="A23" s="42"/>
      <c r="B23" s="9" t="s">
        <v>62</v>
      </c>
      <c r="C23" s="10" t="s">
        <v>21</v>
      </c>
      <c r="D23" s="11">
        <v>0</v>
      </c>
      <c r="E23" s="39">
        <v>0</v>
      </c>
      <c r="F23" s="12">
        <v>0</v>
      </c>
      <c r="G23" s="12">
        <v>0</v>
      </c>
      <c r="H23" s="13">
        <v>0</v>
      </c>
      <c r="I23" s="13">
        <v>0</v>
      </c>
      <c r="J23" s="56">
        <v>0</v>
      </c>
      <c r="K23" s="12">
        <v>0</v>
      </c>
      <c r="L23" s="13">
        <v>0</v>
      </c>
      <c r="M23" s="56">
        <v>0</v>
      </c>
      <c r="N23" s="116"/>
      <c r="O23" s="2"/>
    </row>
    <row r="24" spans="1:18" ht="15" customHeight="1" x14ac:dyDescent="0.25">
      <c r="A24" s="42"/>
      <c r="B24" s="9" t="s">
        <v>63</v>
      </c>
      <c r="C24" s="10" t="s">
        <v>22</v>
      </c>
      <c r="D24" s="11">
        <v>0</v>
      </c>
      <c r="E24" s="39">
        <v>0</v>
      </c>
      <c r="F24" s="12">
        <v>0</v>
      </c>
      <c r="G24" s="12">
        <v>0</v>
      </c>
      <c r="H24" s="13">
        <v>0</v>
      </c>
      <c r="I24" s="13">
        <v>0</v>
      </c>
      <c r="J24" s="80">
        <v>0</v>
      </c>
      <c r="K24" s="81">
        <v>0</v>
      </c>
      <c r="L24" s="82">
        <v>0</v>
      </c>
      <c r="M24" s="80">
        <v>0</v>
      </c>
      <c r="N24" s="116"/>
      <c r="O24" s="2"/>
    </row>
    <row r="25" spans="1:18" ht="15" customHeight="1" x14ac:dyDescent="0.25">
      <c r="A25" s="42"/>
      <c r="B25" s="9" t="s">
        <v>64</v>
      </c>
      <c r="C25" s="10" t="s">
        <v>41</v>
      </c>
      <c r="D25" s="11">
        <v>24675.639825753344</v>
      </c>
      <c r="E25" s="39">
        <v>1146</v>
      </c>
      <c r="F25" s="12">
        <v>24675.639825753344</v>
      </c>
      <c r="G25" s="12">
        <v>29610.767790904014</v>
      </c>
      <c r="H25" s="13">
        <v>10220.085783960856</v>
      </c>
      <c r="I25" s="13">
        <v>0</v>
      </c>
      <c r="J25" s="80">
        <v>19390.682006943156</v>
      </c>
      <c r="K25" s="81">
        <v>8516.7381533007137</v>
      </c>
      <c r="L25" s="82">
        <v>8516.7381533007137</v>
      </c>
      <c r="M25" s="80">
        <v>0</v>
      </c>
      <c r="N25" s="116"/>
      <c r="O25" s="2"/>
    </row>
    <row r="26" spans="1:18" ht="15" customHeight="1" x14ac:dyDescent="0.25">
      <c r="A26" s="42"/>
      <c r="B26" s="9" t="s">
        <v>65</v>
      </c>
      <c r="C26" s="10" t="s">
        <v>42</v>
      </c>
      <c r="D26" s="11">
        <v>223708.5755092905</v>
      </c>
      <c r="E26" s="39">
        <v>9990</v>
      </c>
      <c r="F26" s="12">
        <v>223708.5755092905</v>
      </c>
      <c r="G26" s="12">
        <v>268450.29061114858</v>
      </c>
      <c r="H26" s="13">
        <v>210147.07554133428</v>
      </c>
      <c r="I26" s="13">
        <v>41204.762066065952</v>
      </c>
      <c r="J26" s="80">
        <v>17098.453003748342</v>
      </c>
      <c r="K26" s="81">
        <v>177759.05058367015</v>
      </c>
      <c r="L26" s="82">
        <v>143421.74886194852</v>
      </c>
      <c r="M26" s="80">
        <v>34337.301721721626</v>
      </c>
      <c r="N26" s="116"/>
      <c r="O26" s="2"/>
    </row>
    <row r="27" spans="1:18" ht="15" customHeight="1" x14ac:dyDescent="0.25">
      <c r="A27" s="42"/>
      <c r="B27" s="9" t="s">
        <v>66</v>
      </c>
      <c r="C27" s="10" t="s">
        <v>44</v>
      </c>
      <c r="D27" s="11">
        <v>225996.27001119533</v>
      </c>
      <c r="E27" s="39">
        <v>9704</v>
      </c>
      <c r="F27" s="12">
        <v>225996.27001119533</v>
      </c>
      <c r="G27" s="12">
        <v>271195.52401343436</v>
      </c>
      <c r="H27" s="13">
        <v>231788.67887654391</v>
      </c>
      <c r="I27" s="13">
        <v>20932.115708397141</v>
      </c>
      <c r="J27" s="80">
        <v>18474.729428493309</v>
      </c>
      <c r="K27" s="81">
        <v>210600.66215411754</v>
      </c>
      <c r="L27" s="82">
        <v>193157.23239711992</v>
      </c>
      <c r="M27" s="80">
        <v>17443.429756997619</v>
      </c>
      <c r="N27" s="116"/>
      <c r="O27" s="2"/>
    </row>
    <row r="28" spans="1:18" ht="15" customHeight="1" x14ac:dyDescent="0.25">
      <c r="A28" s="42"/>
      <c r="B28" s="9" t="s">
        <v>67</v>
      </c>
      <c r="C28" s="10" t="s">
        <v>45</v>
      </c>
      <c r="D28" s="11">
        <v>228859.88309451938</v>
      </c>
      <c r="E28" s="39">
        <v>9449</v>
      </c>
      <c r="F28" s="12">
        <v>228859.88309451938</v>
      </c>
      <c r="G28" s="12">
        <v>274631.85971342324</v>
      </c>
      <c r="H28" s="13">
        <v>247634.90527155664</v>
      </c>
      <c r="I28" s="13">
        <v>6368.0198065835866</v>
      </c>
      <c r="J28" s="80">
        <v>20628.934635283018</v>
      </c>
      <c r="K28" s="81">
        <v>211669.10423178354</v>
      </c>
      <c r="L28" s="82">
        <v>206362.42105963055</v>
      </c>
      <c r="M28" s="80">
        <v>5306.6831721529888</v>
      </c>
      <c r="N28" s="116"/>
      <c r="O28" s="2"/>
    </row>
    <row r="29" spans="1:18" ht="15" customHeight="1" x14ac:dyDescent="0.25">
      <c r="A29" s="42"/>
      <c r="B29" s="9" t="s">
        <v>68</v>
      </c>
      <c r="C29" s="10" t="s">
        <v>46</v>
      </c>
      <c r="D29" s="11">
        <v>230784.93161905665</v>
      </c>
      <c r="E29" s="39">
        <v>9162</v>
      </c>
      <c r="F29" s="12">
        <v>230784.93161905665</v>
      </c>
      <c r="G29" s="12">
        <v>276941.91794286796</v>
      </c>
      <c r="H29" s="13">
        <v>255297.90186016145</v>
      </c>
      <c r="I29" s="13">
        <v>0</v>
      </c>
      <c r="J29" s="80">
        <v>21644.016082706512</v>
      </c>
      <c r="K29" s="81">
        <v>212748.25155013456</v>
      </c>
      <c r="L29" s="82">
        <v>212748.25155013456</v>
      </c>
      <c r="M29" s="80">
        <v>0</v>
      </c>
      <c r="N29" s="116"/>
      <c r="O29" s="2"/>
    </row>
    <row r="30" spans="1:18" ht="15" customHeight="1" x14ac:dyDescent="0.25">
      <c r="A30" s="42"/>
      <c r="B30" s="9" t="s">
        <v>69</v>
      </c>
      <c r="C30" s="10" t="s">
        <v>48</v>
      </c>
      <c r="D30" s="11">
        <v>233860.04889171047</v>
      </c>
      <c r="E30" s="39">
        <v>8927</v>
      </c>
      <c r="F30" s="12">
        <v>233860.04889171047</v>
      </c>
      <c r="G30" s="12">
        <v>280632.05867005256</v>
      </c>
      <c r="H30" s="13">
        <v>256700.44380410702</v>
      </c>
      <c r="I30" s="13">
        <v>0</v>
      </c>
      <c r="J30" s="80">
        <v>23931.614865945536</v>
      </c>
      <c r="K30" s="81">
        <v>213917.03650342254</v>
      </c>
      <c r="L30" s="82">
        <v>213917.03650342254</v>
      </c>
      <c r="M30" s="80">
        <v>0</v>
      </c>
      <c r="N30" s="116"/>
      <c r="O30" s="2"/>
    </row>
    <row r="31" spans="1:18" ht="15" customHeight="1" x14ac:dyDescent="0.25">
      <c r="A31" s="42"/>
      <c r="B31" s="9" t="s">
        <v>70</v>
      </c>
      <c r="C31" s="10" t="s">
        <v>49</v>
      </c>
      <c r="D31" s="11">
        <v>236757.43002842195</v>
      </c>
      <c r="E31" s="39">
        <v>8690</v>
      </c>
      <c r="F31" s="12">
        <v>236757.43002842195</v>
      </c>
      <c r="G31" s="12">
        <v>284108.91603410634</v>
      </c>
      <c r="H31" s="13">
        <v>257949.25841010787</v>
      </c>
      <c r="I31" s="13">
        <v>0</v>
      </c>
      <c r="J31" s="80">
        <v>26159.657623998472</v>
      </c>
      <c r="K31" s="81">
        <v>214957.71534175656</v>
      </c>
      <c r="L31" s="82">
        <v>214957.71534175656</v>
      </c>
      <c r="M31" s="80">
        <v>0</v>
      </c>
      <c r="N31" s="116"/>
      <c r="O31" s="2"/>
    </row>
    <row r="32" spans="1:18" ht="15" customHeight="1" x14ac:dyDescent="0.25">
      <c r="A32" s="42"/>
      <c r="B32" s="9" t="s">
        <v>71</v>
      </c>
      <c r="C32" s="10" t="s">
        <v>51</v>
      </c>
      <c r="D32" s="11">
        <v>239654.09860847046</v>
      </c>
      <c r="E32" s="39">
        <v>8458</v>
      </c>
      <c r="F32" s="12">
        <v>239654.09860847046</v>
      </c>
      <c r="G32" s="12">
        <v>287584.91833016457</v>
      </c>
      <c r="H32" s="13">
        <v>259138.84521409386</v>
      </c>
      <c r="I32" s="13">
        <v>0</v>
      </c>
      <c r="J32" s="80">
        <v>28446.073116070707</v>
      </c>
      <c r="K32" s="81">
        <v>215949.03767841155</v>
      </c>
      <c r="L32" s="82">
        <v>215949.03767841155</v>
      </c>
      <c r="M32" s="80">
        <v>0</v>
      </c>
      <c r="N32" s="116"/>
      <c r="O32" s="2"/>
    </row>
    <row r="33" spans="1:15" ht="15" customHeight="1" x14ac:dyDescent="0.25">
      <c r="A33" s="42"/>
      <c r="B33" s="9" t="s">
        <v>72</v>
      </c>
      <c r="C33" s="10" t="s">
        <v>52</v>
      </c>
      <c r="D33" s="11">
        <v>242727.83668095179</v>
      </c>
      <c r="E33" s="39">
        <v>8237</v>
      </c>
      <c r="F33" s="12">
        <v>242727.83668095179</v>
      </c>
      <c r="G33" s="12">
        <v>291273.40401714214</v>
      </c>
      <c r="H33" s="13">
        <v>260384.23892634423</v>
      </c>
      <c r="I33" s="13">
        <v>0</v>
      </c>
      <c r="J33" s="80">
        <v>30889.165090797906</v>
      </c>
      <c r="K33" s="81">
        <v>216986.86577195354</v>
      </c>
      <c r="L33" s="82">
        <v>216986.86577195354</v>
      </c>
      <c r="M33" s="80">
        <v>0</v>
      </c>
      <c r="N33" s="116"/>
      <c r="O33" s="2"/>
    </row>
    <row r="34" spans="1:15" ht="15" customHeight="1" x14ac:dyDescent="0.25">
      <c r="A34" s="42"/>
      <c r="B34" s="9" t="s">
        <v>73</v>
      </c>
      <c r="C34" s="10" t="s">
        <v>53</v>
      </c>
      <c r="D34" s="11">
        <v>243794.57793236015</v>
      </c>
      <c r="E34" s="39">
        <v>7955</v>
      </c>
      <c r="F34" s="12">
        <v>243794.57793236015</v>
      </c>
      <c r="G34" s="12">
        <v>292553.49351883214</v>
      </c>
      <c r="H34" s="13">
        <v>261337.73703301625</v>
      </c>
      <c r="I34" s="13">
        <v>0</v>
      </c>
      <c r="J34" s="80">
        <v>31215.756485815888</v>
      </c>
      <c r="K34" s="81">
        <v>217781.44752751355</v>
      </c>
      <c r="L34" s="82">
        <v>217781.44752751355</v>
      </c>
      <c r="M34" s="80">
        <v>0</v>
      </c>
      <c r="N34" s="116"/>
      <c r="O34" s="2"/>
    </row>
    <row r="35" spans="1:15" ht="15" customHeight="1" x14ac:dyDescent="0.25">
      <c r="A35" s="42"/>
      <c r="B35" s="9" t="s">
        <v>74</v>
      </c>
      <c r="C35" s="10" t="s">
        <v>54</v>
      </c>
      <c r="D35" s="11">
        <v>244303.3133181147</v>
      </c>
      <c r="E35" s="39">
        <v>7665</v>
      </c>
      <c r="F35" s="12">
        <v>244303.3133181147</v>
      </c>
      <c r="G35" s="12">
        <v>293163.9759817376</v>
      </c>
      <c r="H35" s="13">
        <v>262158.64545979386</v>
      </c>
      <c r="I35" s="13">
        <v>0</v>
      </c>
      <c r="J35" s="80">
        <v>31005.330521943746</v>
      </c>
      <c r="K35" s="81">
        <v>218465.53788316154</v>
      </c>
      <c r="L35" s="82">
        <v>218465.53788316154</v>
      </c>
      <c r="M35" s="80">
        <v>0</v>
      </c>
      <c r="N35" s="116"/>
      <c r="O35" s="2"/>
    </row>
    <row r="36" spans="1:15" ht="15" customHeight="1" x14ac:dyDescent="0.25">
      <c r="A36" s="42"/>
      <c r="B36" s="9" t="s">
        <v>75</v>
      </c>
      <c r="C36" s="10" t="s">
        <v>76</v>
      </c>
      <c r="D36" s="11">
        <v>257670.19460394868</v>
      </c>
      <c r="E36" s="39">
        <v>7811</v>
      </c>
      <c r="F36" s="12">
        <v>257670.19460394868</v>
      </c>
      <c r="G36" s="12">
        <v>309204.2335247384</v>
      </c>
      <c r="H36" s="13">
        <v>264199.43745979381</v>
      </c>
      <c r="I36" s="13">
        <v>0</v>
      </c>
      <c r="J36" s="80">
        <v>45004.796064944589</v>
      </c>
      <c r="K36" s="81">
        <v>220166.19788316154</v>
      </c>
      <c r="L36" s="82">
        <v>220166.19788316154</v>
      </c>
      <c r="M36" s="80">
        <v>0</v>
      </c>
      <c r="N36" s="116"/>
      <c r="O36" s="2"/>
    </row>
    <row r="37" spans="1:15" ht="15" customHeight="1" x14ac:dyDescent="0.25">
      <c r="A37" s="42"/>
      <c r="B37" s="9" t="s">
        <v>77</v>
      </c>
      <c r="C37" s="10" t="s">
        <v>78</v>
      </c>
      <c r="D37" s="11">
        <v>274083.33235795004</v>
      </c>
      <c r="E37" s="39">
        <v>8046</v>
      </c>
      <c r="F37" s="12">
        <v>274083.33235795004</v>
      </c>
      <c r="G37" s="12">
        <v>328899.99882954004</v>
      </c>
      <c r="H37" s="13">
        <v>265279.05345979385</v>
      </c>
      <c r="I37" s="13">
        <v>0</v>
      </c>
      <c r="J37" s="80">
        <v>63620.945369746187</v>
      </c>
      <c r="K37" s="81">
        <v>221065.87788316156</v>
      </c>
      <c r="L37" s="82">
        <v>221065.87788316156</v>
      </c>
      <c r="M37" s="80">
        <v>0</v>
      </c>
      <c r="N37" s="116"/>
      <c r="O37" s="2"/>
    </row>
    <row r="38" spans="1:15" ht="15" customHeight="1" x14ac:dyDescent="0.25">
      <c r="A38" s="42"/>
      <c r="B38" s="9" t="s">
        <v>97</v>
      </c>
      <c r="C38" s="10" t="s">
        <v>93</v>
      </c>
      <c r="D38" s="11">
        <v>291851.15264582291</v>
      </c>
      <c r="E38" s="39">
        <v>8310</v>
      </c>
      <c r="F38" s="12">
        <v>291851.15264582291</v>
      </c>
      <c r="G38" s="12">
        <v>350221.38317498745</v>
      </c>
      <c r="H38" s="13">
        <v>303019.02117439808</v>
      </c>
      <c r="I38" s="13">
        <v>10034.054469973804</v>
      </c>
      <c r="J38" s="80">
        <v>37168.307530615573</v>
      </c>
      <c r="K38" s="81">
        <v>260877.56303697656</v>
      </c>
      <c r="L38" s="82">
        <v>252515.85097866505</v>
      </c>
      <c r="M38" s="80">
        <v>8361.7120583115029</v>
      </c>
      <c r="N38" s="116"/>
      <c r="O38" s="2"/>
    </row>
    <row r="39" spans="1:15" ht="15" customHeight="1" x14ac:dyDescent="0.25">
      <c r="A39" s="42"/>
      <c r="B39" s="9" t="s">
        <v>98</v>
      </c>
      <c r="C39" s="10" t="s">
        <v>94</v>
      </c>
      <c r="D39" s="11">
        <v>310532.06805227359</v>
      </c>
      <c r="E39" s="39">
        <v>8589</v>
      </c>
      <c r="F39" s="12">
        <v>310532.06805227359</v>
      </c>
      <c r="G39" s="12">
        <v>372638.4816627283</v>
      </c>
      <c r="H39" s="13">
        <v>314808.61700596713</v>
      </c>
      <c r="I39" s="13">
        <v>19256.458638404729</v>
      </c>
      <c r="J39" s="80">
        <v>38573.406018356443</v>
      </c>
      <c r="K39" s="81">
        <v>278387.56303697656</v>
      </c>
      <c r="L39" s="82">
        <v>262340.51417163928</v>
      </c>
      <c r="M39" s="80">
        <v>16047.048865337274</v>
      </c>
      <c r="N39" s="116"/>
      <c r="O39" s="2"/>
    </row>
    <row r="40" spans="1:15" ht="15" customHeight="1" x14ac:dyDescent="0.25">
      <c r="A40" s="42"/>
      <c r="B40" s="9" t="s">
        <v>99</v>
      </c>
      <c r="C40" s="10" t="s">
        <v>95</v>
      </c>
      <c r="D40" s="11"/>
      <c r="E40" s="39"/>
      <c r="F40" s="12"/>
      <c r="G40" s="12">
        <v>0</v>
      </c>
      <c r="H40" s="13"/>
      <c r="I40" s="13"/>
      <c r="J40" s="80">
        <v>0</v>
      </c>
      <c r="K40" s="81">
        <v>289766.56303697656</v>
      </c>
      <c r="L40" s="82">
        <v>275688.01219562197</v>
      </c>
      <c r="M40" s="80">
        <v>14078.55084135459</v>
      </c>
      <c r="N40" s="116"/>
      <c r="O40" s="2"/>
    </row>
    <row r="41" spans="1:15" ht="15.75" customHeight="1" thickBot="1" x14ac:dyDescent="0.3">
      <c r="A41" s="42"/>
      <c r="B41" s="9" t="s">
        <v>100</v>
      </c>
      <c r="C41" s="10" t="s">
        <v>96</v>
      </c>
      <c r="D41" s="11"/>
      <c r="E41" s="39"/>
      <c r="F41" s="12"/>
      <c r="G41" s="12">
        <v>0</v>
      </c>
      <c r="H41" s="13"/>
      <c r="I41" s="13"/>
      <c r="J41" s="57">
        <v>0</v>
      </c>
      <c r="K41" s="64">
        <v>301613.36651429179</v>
      </c>
      <c r="L41" s="65">
        <v>226827.34953199903</v>
      </c>
      <c r="M41" s="57">
        <v>74786.016982292756</v>
      </c>
      <c r="N41" s="117"/>
      <c r="O41" s="2"/>
    </row>
    <row r="42" spans="1:15" ht="31.5" x14ac:dyDescent="0.25">
      <c r="A42" s="63" t="s">
        <v>38</v>
      </c>
      <c r="B42" s="50" t="s">
        <v>81</v>
      </c>
      <c r="C42" s="79" t="s">
        <v>82</v>
      </c>
      <c r="D42" s="5">
        <f>SUM(D43:D50)</f>
        <v>897351.63141488039</v>
      </c>
      <c r="E42" s="38">
        <f>SUM(E43:E50)</f>
        <v>24475</v>
      </c>
      <c r="F42" s="6">
        <f t="shared" ref="F42" si="3">SUM(F43:F50)</f>
        <v>897351.63141488039</v>
      </c>
      <c r="G42" s="6">
        <f t="shared" ref="G42" si="4">SUM(G43:G50)</f>
        <v>1076821.9576978565</v>
      </c>
      <c r="H42" s="7">
        <f t="shared" ref="H42" si="5">SUM(H43:H50)</f>
        <v>943653.58632146684</v>
      </c>
      <c r="I42" s="7">
        <f t="shared" ref="I42" si="6">SUM(I43:I50)</f>
        <v>95127.39446939333</v>
      </c>
      <c r="J42" s="8">
        <f t="shared" ref="J42" si="7">SUM(J43:J50)</f>
        <v>38040.976906996206</v>
      </c>
      <c r="K42" s="6">
        <f t="shared" ref="K42" si="8">SUM(K43:K50)</f>
        <v>897351.63141488028</v>
      </c>
      <c r="L42" s="7">
        <f t="shared" ref="L42" si="9">SUM(L43:L50)</f>
        <v>818078.80269038584</v>
      </c>
      <c r="M42" s="8">
        <f>SUM(M43:M50)</f>
        <v>79272.828724494437</v>
      </c>
      <c r="N42" s="110">
        <v>3.62</v>
      </c>
      <c r="O42" s="2"/>
    </row>
    <row r="43" spans="1:15" ht="15" customHeight="1" x14ac:dyDescent="0.25">
      <c r="A43" s="42"/>
      <c r="B43" s="78" t="s">
        <v>83</v>
      </c>
      <c r="C43" s="10" t="s">
        <v>17</v>
      </c>
      <c r="D43" s="44">
        <v>23136.999735225381</v>
      </c>
      <c r="E43" s="44">
        <v>1207</v>
      </c>
      <c r="F43" s="12">
        <v>23136.999735225381</v>
      </c>
      <c r="G43" s="12">
        <v>27764.399682270458</v>
      </c>
      <c r="H43" s="13">
        <v>462.73999470450764</v>
      </c>
      <c r="I43" s="13">
        <v>8900.9025250115956</v>
      </c>
      <c r="J43" s="56">
        <v>18400.757162554353</v>
      </c>
      <c r="K43" s="12">
        <v>7803.035433096753</v>
      </c>
      <c r="L43" s="13">
        <v>385.61666225375637</v>
      </c>
      <c r="M43" s="56">
        <v>7417.4187708429963</v>
      </c>
      <c r="N43" s="111"/>
      <c r="O43" s="2"/>
    </row>
    <row r="44" spans="1:15" ht="15" customHeight="1" x14ac:dyDescent="0.25">
      <c r="A44" s="42"/>
      <c r="B44" s="78" t="s">
        <v>84</v>
      </c>
      <c r="C44" s="10" t="s">
        <v>18</v>
      </c>
      <c r="D44" s="49">
        <v>31873.024829848655</v>
      </c>
      <c r="E44" s="52">
        <v>1514</v>
      </c>
      <c r="F44" s="12">
        <v>31873.024829848655</v>
      </c>
      <c r="G44" s="12">
        <v>38247.629795818386</v>
      </c>
      <c r="H44" s="13">
        <v>5552.879936454091</v>
      </c>
      <c r="I44" s="13">
        <v>13054.530114922469</v>
      </c>
      <c r="J44" s="56">
        <v>19640.219744441827</v>
      </c>
      <c r="K44" s="12">
        <v>15506.1750428138</v>
      </c>
      <c r="L44" s="13">
        <v>4627.3999470450763</v>
      </c>
      <c r="M44" s="56">
        <v>10878.775095768724</v>
      </c>
      <c r="N44" s="111"/>
      <c r="O44" s="2"/>
    </row>
    <row r="45" spans="1:15" ht="15" customHeight="1" x14ac:dyDescent="0.25">
      <c r="A45" s="42"/>
      <c r="B45" s="78" t="s">
        <v>85</v>
      </c>
      <c r="C45" s="10" t="s">
        <v>19</v>
      </c>
      <c r="D45" s="49">
        <v>124939.66019925055</v>
      </c>
      <c r="E45" s="52">
        <v>3249</v>
      </c>
      <c r="F45" s="12">
        <v>124939.66019925055</v>
      </c>
      <c r="G45" s="12">
        <v>149927.59223910066</v>
      </c>
      <c r="H45" s="13">
        <v>149927.59223910066</v>
      </c>
      <c r="I45" s="13">
        <v>0</v>
      </c>
      <c r="J45" s="56">
        <v>0</v>
      </c>
      <c r="K45" s="12">
        <v>124939.66019925055</v>
      </c>
      <c r="L45" s="13">
        <v>124939.66019925055</v>
      </c>
      <c r="M45" s="56">
        <v>0</v>
      </c>
      <c r="N45" s="111"/>
      <c r="O45" s="2"/>
    </row>
    <row r="46" spans="1:15" ht="15" customHeight="1" x14ac:dyDescent="0.25">
      <c r="A46" s="42"/>
      <c r="B46" s="78" t="s">
        <v>86</v>
      </c>
      <c r="C46" s="10" t="s">
        <v>20</v>
      </c>
      <c r="D46" s="55">
        <v>159970.32669864219</v>
      </c>
      <c r="E46" s="52">
        <v>4890</v>
      </c>
      <c r="F46" s="12">
        <v>159970.32669864219</v>
      </c>
      <c r="G46" s="12">
        <v>191964.39203837063</v>
      </c>
      <c r="H46" s="13">
        <v>180922.3724161725</v>
      </c>
      <c r="I46" s="13">
        <v>11042.019622198113</v>
      </c>
      <c r="J46" s="56">
        <v>1.8189894035458565E-11</v>
      </c>
      <c r="K46" s="12">
        <v>159970.32669864217</v>
      </c>
      <c r="L46" s="13">
        <v>150768.64368014375</v>
      </c>
      <c r="M46" s="56">
        <v>9201.6830184984283</v>
      </c>
      <c r="N46" s="111"/>
      <c r="O46" s="2"/>
    </row>
    <row r="47" spans="1:15" ht="15" customHeight="1" x14ac:dyDescent="0.25">
      <c r="A47" s="42"/>
      <c r="B47" s="78" t="s">
        <v>87</v>
      </c>
      <c r="C47" s="10" t="s">
        <v>21</v>
      </c>
      <c r="D47" s="55">
        <v>174491.03739600361</v>
      </c>
      <c r="E47" s="52">
        <v>4295</v>
      </c>
      <c r="F47" s="12">
        <v>174491.03739600361</v>
      </c>
      <c r="G47" s="12">
        <v>209389.24487520431</v>
      </c>
      <c r="H47" s="13">
        <v>188272.37677791159</v>
      </c>
      <c r="I47" s="13">
        <v>21116.868097292729</v>
      </c>
      <c r="J47" s="56">
        <v>0</v>
      </c>
      <c r="K47" s="12">
        <v>174491.03739600361</v>
      </c>
      <c r="L47" s="13">
        <v>156893.64731492632</v>
      </c>
      <c r="M47" s="56">
        <v>17597.390081077276</v>
      </c>
      <c r="N47" s="111"/>
      <c r="O47" s="2"/>
    </row>
    <row r="48" spans="1:15" ht="15" customHeight="1" x14ac:dyDescent="0.25">
      <c r="A48" s="42"/>
      <c r="B48" s="59" t="s">
        <v>88</v>
      </c>
      <c r="C48" s="42" t="s">
        <v>22</v>
      </c>
      <c r="D48" s="11">
        <v>184558.89762977487</v>
      </c>
      <c r="E48" s="39">
        <v>4600</v>
      </c>
      <c r="F48" s="12">
        <v>184558.89762977487</v>
      </c>
      <c r="G48" s="12">
        <v>221470.67715572985</v>
      </c>
      <c r="H48" s="13">
        <v>211573.63762584399</v>
      </c>
      <c r="I48" s="13">
        <v>9897.0395298858457</v>
      </c>
      <c r="J48" s="56">
        <v>1.8189894035458565E-11</v>
      </c>
      <c r="K48" s="12">
        <v>184558.89762977487</v>
      </c>
      <c r="L48" s="13">
        <v>176311.36468820332</v>
      </c>
      <c r="M48" s="56">
        <v>8247.5329415715387</v>
      </c>
      <c r="N48" s="111"/>
      <c r="O48" s="2"/>
    </row>
    <row r="49" spans="1:16" ht="15" customHeight="1" x14ac:dyDescent="0.25">
      <c r="A49" s="42"/>
      <c r="B49" s="59" t="s">
        <v>89</v>
      </c>
      <c r="C49" s="42" t="s">
        <v>41</v>
      </c>
      <c r="D49" s="11">
        <v>198381.68492613509</v>
      </c>
      <c r="E49" s="39">
        <v>4720</v>
      </c>
      <c r="F49" s="12">
        <v>198381.68492613509</v>
      </c>
      <c r="G49" s="12">
        <v>238058.02191136213</v>
      </c>
      <c r="H49" s="13">
        <v>206941.98733127955</v>
      </c>
      <c r="I49" s="13">
        <v>31116.034580082567</v>
      </c>
      <c r="J49" s="56">
        <v>0</v>
      </c>
      <c r="K49" s="12">
        <v>198381.68492613512</v>
      </c>
      <c r="L49" s="13">
        <v>172451.65610939963</v>
      </c>
      <c r="M49" s="56">
        <v>25930.028816735474</v>
      </c>
      <c r="N49" s="111"/>
      <c r="O49" s="2"/>
    </row>
    <row r="50" spans="1:16" ht="14.25" customHeight="1" thickBot="1" x14ac:dyDescent="0.3">
      <c r="A50" s="42"/>
      <c r="B50" s="59" t="s">
        <v>101</v>
      </c>
      <c r="C50" s="42" t="s">
        <v>42</v>
      </c>
      <c r="D50" s="11"/>
      <c r="E50" s="39"/>
      <c r="F50" s="12"/>
      <c r="G50" s="12"/>
      <c r="H50" s="13"/>
      <c r="I50" s="13"/>
      <c r="J50" s="56"/>
      <c r="K50" s="12">
        <v>31700.814089163399</v>
      </c>
      <c r="L50" s="13">
        <v>31700.814089163399</v>
      </c>
      <c r="M50" s="56">
        <v>0</v>
      </c>
      <c r="N50" s="111"/>
      <c r="O50" s="2"/>
    </row>
    <row r="51" spans="1:16" ht="16.5" thickBot="1" x14ac:dyDescent="0.3">
      <c r="A51" s="43"/>
      <c r="B51" s="118" t="s">
        <v>23</v>
      </c>
      <c r="C51" s="119"/>
      <c r="D51" s="14">
        <f>D13+D42</f>
        <v>5037951.6724938266</v>
      </c>
      <c r="E51" s="40">
        <f>E13+E42</f>
        <v>214231</v>
      </c>
      <c r="F51" s="15">
        <f t="shared" ref="F51:M51" si="10">F13+F42</f>
        <v>5037951.6724938266</v>
      </c>
      <c r="G51" s="15">
        <f t="shared" si="10"/>
        <v>6041918.6740768282</v>
      </c>
      <c r="H51" s="16">
        <f t="shared" si="10"/>
        <v>4833053.3652100386</v>
      </c>
      <c r="I51" s="16">
        <f t="shared" si="10"/>
        <v>499209.39340526972</v>
      </c>
      <c r="J51" s="58">
        <f t="shared" si="10"/>
        <v>709655.91546152008</v>
      </c>
      <c r="K51" s="15">
        <f t="shared" si="10"/>
        <v>5037951.6724938266</v>
      </c>
      <c r="L51" s="16">
        <f t="shared" si="10"/>
        <v>4530267.2807930466</v>
      </c>
      <c r="M51" s="16">
        <f t="shared" si="10"/>
        <v>507684.39170078083</v>
      </c>
      <c r="N51" s="14"/>
      <c r="O51" s="2"/>
      <c r="P51" s="41"/>
    </row>
    <row r="52" spans="1:16" ht="15" customHeight="1" x14ac:dyDescent="0.25">
      <c r="A52" s="42"/>
      <c r="B52" s="124" t="s">
        <v>13</v>
      </c>
      <c r="C52" s="125"/>
      <c r="D52" s="123">
        <f>D14</f>
        <v>57447.154262711869</v>
      </c>
      <c r="E52" s="123">
        <f>E14</f>
        <v>9581</v>
      </c>
      <c r="F52" s="71">
        <f>F14</f>
        <v>0</v>
      </c>
      <c r="G52" s="71">
        <f>G14</f>
        <v>49560</v>
      </c>
      <c r="H52" s="72">
        <f t="shared" ref="H52:M52" si="11">H14</f>
        <v>0</v>
      </c>
      <c r="I52" s="72">
        <f t="shared" si="11"/>
        <v>49560</v>
      </c>
      <c r="J52" s="73">
        <f t="shared" si="11"/>
        <v>0</v>
      </c>
      <c r="K52" s="71">
        <f t="shared" si="11"/>
        <v>56489.701691666698</v>
      </c>
      <c r="L52" s="72">
        <f t="shared" si="11"/>
        <v>0</v>
      </c>
      <c r="M52" s="73">
        <f t="shared" si="11"/>
        <v>56489.701691666698</v>
      </c>
      <c r="N52" s="120"/>
      <c r="O52" s="2"/>
      <c r="P52" s="41"/>
    </row>
    <row r="53" spans="1:16" ht="15" customHeight="1" x14ac:dyDescent="0.25">
      <c r="A53" s="42"/>
      <c r="B53" s="126" t="s">
        <v>14</v>
      </c>
      <c r="C53" s="127"/>
      <c r="D53" s="105"/>
      <c r="E53" s="105"/>
      <c r="F53" s="12">
        <f t="shared" ref="F53:M54" si="12">F15</f>
        <v>57447.154262711869</v>
      </c>
      <c r="G53" s="12">
        <f t="shared" si="12"/>
        <v>18227.642030000003</v>
      </c>
      <c r="H53" s="13">
        <f t="shared" si="12"/>
        <v>1129.7940338333333</v>
      </c>
      <c r="I53" s="13">
        <f t="shared" si="12"/>
        <v>17097.847996166671</v>
      </c>
      <c r="J53" s="56">
        <f t="shared" si="12"/>
        <v>0</v>
      </c>
      <c r="K53" s="12">
        <f t="shared" si="12"/>
        <v>957.45257104519771</v>
      </c>
      <c r="L53" s="13">
        <f t="shared" si="12"/>
        <v>957.45257104519771</v>
      </c>
      <c r="M53" s="56">
        <f t="shared" si="12"/>
        <v>0</v>
      </c>
      <c r="N53" s="121"/>
      <c r="O53" s="2"/>
    </row>
    <row r="54" spans="1:16" ht="15" customHeight="1" x14ac:dyDescent="0.25">
      <c r="A54" s="42"/>
      <c r="B54" s="126" t="s">
        <v>15</v>
      </c>
      <c r="C54" s="127"/>
      <c r="D54" s="12">
        <f>D16</f>
        <v>123719.49152542376</v>
      </c>
      <c r="E54" s="12">
        <f>E16</f>
        <v>13951</v>
      </c>
      <c r="F54" s="12">
        <f t="shared" si="12"/>
        <v>123719.49152542376</v>
      </c>
      <c r="G54" s="12">
        <f t="shared" si="12"/>
        <v>74111.000000000029</v>
      </c>
      <c r="H54" s="13">
        <f t="shared" si="12"/>
        <v>13557.528405999999</v>
      </c>
      <c r="I54" s="13">
        <f t="shared" si="12"/>
        <v>60553.471594000031</v>
      </c>
      <c r="J54" s="56">
        <f t="shared" si="12"/>
        <v>0</v>
      </c>
      <c r="K54" s="12">
        <f t="shared" si="12"/>
        <v>123719.49152542336</v>
      </c>
      <c r="L54" s="13">
        <f t="shared" si="12"/>
        <v>11489.430852542373</v>
      </c>
      <c r="M54" s="56">
        <f t="shared" si="12"/>
        <v>112230.06067288099</v>
      </c>
      <c r="N54" s="121"/>
      <c r="O54" s="2"/>
    </row>
    <row r="55" spans="1:16" ht="15" customHeight="1" x14ac:dyDescent="0.25">
      <c r="A55" s="42"/>
      <c r="B55" s="126" t="s">
        <v>16</v>
      </c>
      <c r="C55" s="127"/>
      <c r="D55" s="12">
        <f t="shared" ref="D55:F55" si="13">D17+D18</f>
        <v>68367.017550988705</v>
      </c>
      <c r="E55" s="12">
        <f t="shared" si="13"/>
        <v>7509</v>
      </c>
      <c r="F55" s="12">
        <f t="shared" si="13"/>
        <v>68367.017550988705</v>
      </c>
      <c r="G55" s="12">
        <f>G17+G18</f>
        <v>153918.42106118644</v>
      </c>
      <c r="H55" s="13">
        <f t="shared" ref="H55:M55" si="14">H17+H18</f>
        <v>44830.191068985892</v>
      </c>
      <c r="I55" s="13">
        <f t="shared" si="14"/>
        <v>109088.22999220056</v>
      </c>
      <c r="J55" s="56">
        <f t="shared" si="14"/>
        <v>0</v>
      </c>
      <c r="K55" s="12">
        <f t="shared" si="14"/>
        <v>68367.017550988705</v>
      </c>
      <c r="L55" s="13">
        <f t="shared" si="14"/>
        <v>37358.492557488244</v>
      </c>
      <c r="M55" s="56">
        <f t="shared" si="14"/>
        <v>31008.524993500461</v>
      </c>
      <c r="N55" s="121"/>
      <c r="O55" s="2"/>
    </row>
    <row r="56" spans="1:16" ht="15" customHeight="1" x14ac:dyDescent="0.25">
      <c r="A56" s="42"/>
      <c r="B56" s="126" t="s">
        <v>17</v>
      </c>
      <c r="C56" s="127"/>
      <c r="D56" s="12">
        <f t="shared" ref="D56:M56" si="15">D19+D43</f>
        <v>175934.99973522537</v>
      </c>
      <c r="E56" s="12">
        <f t="shared" si="15"/>
        <v>16333</v>
      </c>
      <c r="F56" s="12">
        <f t="shared" si="15"/>
        <v>175934.99973522537</v>
      </c>
      <c r="G56" s="12">
        <f t="shared" si="15"/>
        <v>211121.99968227046</v>
      </c>
      <c r="H56" s="13">
        <f t="shared" si="15"/>
        <v>63406.779196094343</v>
      </c>
      <c r="I56" s="13">
        <f t="shared" si="15"/>
        <v>65264.463323621749</v>
      </c>
      <c r="J56" s="56">
        <f t="shared" si="15"/>
        <v>82450.757162554364</v>
      </c>
      <c r="K56" s="12">
        <f t="shared" si="15"/>
        <v>107226.03543309675</v>
      </c>
      <c r="L56" s="13">
        <f t="shared" si="15"/>
        <v>52838.98266341196</v>
      </c>
      <c r="M56" s="56">
        <f t="shared" si="15"/>
        <v>54387.052769684793</v>
      </c>
      <c r="N56" s="121"/>
      <c r="O56" s="2"/>
    </row>
    <row r="57" spans="1:16" ht="15" customHeight="1" x14ac:dyDescent="0.25">
      <c r="A57" s="42"/>
      <c r="B57" s="126" t="s">
        <v>18</v>
      </c>
      <c r="C57" s="127"/>
      <c r="D57" s="12">
        <f t="shared" ref="D57:M57" si="16">D20+D44</f>
        <v>252286.48130983039</v>
      </c>
      <c r="E57" s="12">
        <f t="shared" si="16"/>
        <v>22481</v>
      </c>
      <c r="F57" s="12">
        <f t="shared" si="16"/>
        <v>252286.48130983039</v>
      </c>
      <c r="G57" s="12">
        <f t="shared" si="16"/>
        <v>302743.77757179644</v>
      </c>
      <c r="H57" s="83">
        <f t="shared" si="16"/>
        <v>102112.47913784393</v>
      </c>
      <c r="I57" s="83">
        <f t="shared" si="16"/>
        <v>26678.007980396222</v>
      </c>
      <c r="J57" s="84">
        <f t="shared" si="16"/>
        <v>173953.29045355628</v>
      </c>
      <c r="K57" s="12">
        <f t="shared" si="16"/>
        <v>107325.4059318668</v>
      </c>
      <c r="L57" s="13">
        <f t="shared" si="16"/>
        <v>85093.73261486995</v>
      </c>
      <c r="M57" s="56">
        <f t="shared" si="16"/>
        <v>22231.67331699685</v>
      </c>
      <c r="N57" s="121"/>
      <c r="O57" s="2"/>
    </row>
    <row r="58" spans="1:16" ht="15" customHeight="1" x14ac:dyDescent="0.25">
      <c r="A58" s="42"/>
      <c r="B58" s="126" t="s">
        <v>19</v>
      </c>
      <c r="C58" s="127"/>
      <c r="D58" s="12">
        <f t="shared" ref="D58:M58" si="17">D21+D45</f>
        <v>133535.22827925056</v>
      </c>
      <c r="E58" s="12">
        <f t="shared" si="17"/>
        <v>3732</v>
      </c>
      <c r="F58" s="12">
        <f t="shared" si="17"/>
        <v>133535.22827925056</v>
      </c>
      <c r="G58" s="12">
        <f t="shared" si="17"/>
        <v>160242.27393510067</v>
      </c>
      <c r="H58" s="83">
        <f t="shared" si="17"/>
        <v>160242.27393510067</v>
      </c>
      <c r="I58" s="83">
        <f t="shared" si="17"/>
        <v>0</v>
      </c>
      <c r="J58" s="84">
        <f t="shared" si="17"/>
        <v>0</v>
      </c>
      <c r="K58" s="12">
        <f t="shared" si="17"/>
        <v>133535.22827925056</v>
      </c>
      <c r="L58" s="13">
        <f t="shared" si="17"/>
        <v>133535.22827925056</v>
      </c>
      <c r="M58" s="56">
        <f t="shared" si="17"/>
        <v>0</v>
      </c>
      <c r="N58" s="121"/>
      <c r="O58" s="2"/>
    </row>
    <row r="59" spans="1:16" ht="15" customHeight="1" x14ac:dyDescent="0.25">
      <c r="A59" s="42"/>
      <c r="B59" s="126" t="s">
        <v>20</v>
      </c>
      <c r="C59" s="127"/>
      <c r="D59" s="12">
        <f t="shared" ref="D59:M59" si="18">D22+D46</f>
        <v>159970.32669864219</v>
      </c>
      <c r="E59" s="12">
        <f t="shared" si="18"/>
        <v>4890</v>
      </c>
      <c r="F59" s="12">
        <f t="shared" si="18"/>
        <v>159970.32669864219</v>
      </c>
      <c r="G59" s="12">
        <f t="shared" si="18"/>
        <v>191964.39203837063</v>
      </c>
      <c r="H59" s="83">
        <f t="shared" si="18"/>
        <v>180922.3724161725</v>
      </c>
      <c r="I59" s="83">
        <f t="shared" si="18"/>
        <v>11042.019622198113</v>
      </c>
      <c r="J59" s="84">
        <f t="shared" si="18"/>
        <v>1.8189894035458565E-11</v>
      </c>
      <c r="K59" s="12">
        <f t="shared" si="18"/>
        <v>159970.32669864217</v>
      </c>
      <c r="L59" s="13">
        <f t="shared" si="18"/>
        <v>150768.64368014375</v>
      </c>
      <c r="M59" s="56">
        <f t="shared" si="18"/>
        <v>9201.6830184984283</v>
      </c>
      <c r="N59" s="121"/>
      <c r="O59" s="2"/>
    </row>
    <row r="60" spans="1:16" ht="15" customHeight="1" x14ac:dyDescent="0.25">
      <c r="A60" s="42"/>
      <c r="B60" s="126" t="s">
        <v>21</v>
      </c>
      <c r="C60" s="127"/>
      <c r="D60" s="12">
        <f t="shared" ref="D60:M60" si="19">D23+D47</f>
        <v>174491.03739600361</v>
      </c>
      <c r="E60" s="12">
        <f t="shared" si="19"/>
        <v>4295</v>
      </c>
      <c r="F60" s="12">
        <f t="shared" si="19"/>
        <v>174491.03739600361</v>
      </c>
      <c r="G60" s="12">
        <f t="shared" si="19"/>
        <v>209389.24487520431</v>
      </c>
      <c r="H60" s="83">
        <f t="shared" si="19"/>
        <v>188272.37677791159</v>
      </c>
      <c r="I60" s="83">
        <f t="shared" si="19"/>
        <v>21116.868097292729</v>
      </c>
      <c r="J60" s="84">
        <f t="shared" si="19"/>
        <v>0</v>
      </c>
      <c r="K60" s="12">
        <f t="shared" si="19"/>
        <v>174491.03739600361</v>
      </c>
      <c r="L60" s="13">
        <f t="shared" si="19"/>
        <v>156893.64731492632</v>
      </c>
      <c r="M60" s="56">
        <f t="shared" si="19"/>
        <v>17597.390081077276</v>
      </c>
      <c r="N60" s="121"/>
      <c r="O60" s="2"/>
    </row>
    <row r="61" spans="1:16" ht="15" customHeight="1" x14ac:dyDescent="0.25">
      <c r="A61" s="42"/>
      <c r="B61" s="126" t="s">
        <v>22</v>
      </c>
      <c r="C61" s="127"/>
      <c r="D61" s="12">
        <f>D24+D48</f>
        <v>184558.89762977487</v>
      </c>
      <c r="E61" s="12">
        <f t="shared" ref="E61:M61" si="20">E24+E48</f>
        <v>4600</v>
      </c>
      <c r="F61" s="12">
        <f t="shared" si="20"/>
        <v>184558.89762977487</v>
      </c>
      <c r="G61" s="12">
        <f t="shared" si="20"/>
        <v>221470.67715572985</v>
      </c>
      <c r="H61" s="83">
        <f t="shared" si="20"/>
        <v>211573.63762584399</v>
      </c>
      <c r="I61" s="83">
        <f t="shared" si="20"/>
        <v>9897.0395298858457</v>
      </c>
      <c r="J61" s="84">
        <f t="shared" si="20"/>
        <v>1.8189894035458565E-11</v>
      </c>
      <c r="K61" s="12">
        <f t="shared" si="20"/>
        <v>184558.89762977487</v>
      </c>
      <c r="L61" s="13">
        <f>L24+L48</f>
        <v>176311.36468820332</v>
      </c>
      <c r="M61" s="56">
        <f t="shared" si="20"/>
        <v>8247.5329415715387</v>
      </c>
      <c r="N61" s="121"/>
      <c r="O61" s="2"/>
    </row>
    <row r="62" spans="1:16" ht="15" customHeight="1" x14ac:dyDescent="0.25">
      <c r="A62" s="42"/>
      <c r="B62" s="126" t="s">
        <v>41</v>
      </c>
      <c r="C62" s="127"/>
      <c r="D62" s="12">
        <f>D25+D49</f>
        <v>223057.32475188843</v>
      </c>
      <c r="E62" s="12">
        <f t="shared" ref="E62:M62" si="21">E25+E49</f>
        <v>5866</v>
      </c>
      <c r="F62" s="12">
        <f t="shared" si="21"/>
        <v>223057.32475188843</v>
      </c>
      <c r="G62" s="12">
        <f t="shared" si="21"/>
        <v>267668.78970226616</v>
      </c>
      <c r="H62" s="83">
        <f t="shared" si="21"/>
        <v>217162.0731152404</v>
      </c>
      <c r="I62" s="83">
        <f t="shared" si="21"/>
        <v>31116.034580082567</v>
      </c>
      <c r="J62" s="84">
        <f t="shared" si="21"/>
        <v>19390.682006943156</v>
      </c>
      <c r="K62" s="12">
        <f t="shared" si="21"/>
        <v>206898.42307943583</v>
      </c>
      <c r="L62" s="13">
        <f>L25+L49</f>
        <v>180968.39426270034</v>
      </c>
      <c r="M62" s="56">
        <f t="shared" si="21"/>
        <v>25930.028816735474</v>
      </c>
      <c r="N62" s="121"/>
      <c r="O62" s="2"/>
    </row>
    <row r="63" spans="1:16" ht="15" customHeight="1" x14ac:dyDescent="0.25">
      <c r="A63" s="42"/>
      <c r="B63" s="126" t="s">
        <v>42</v>
      </c>
      <c r="C63" s="127"/>
      <c r="D63" s="12">
        <f>D26+D50</f>
        <v>223708.5755092905</v>
      </c>
      <c r="E63" s="12">
        <f t="shared" ref="E63:M63" si="22">E26+E50</f>
        <v>9990</v>
      </c>
      <c r="F63" s="12">
        <f t="shared" si="22"/>
        <v>223708.5755092905</v>
      </c>
      <c r="G63" s="12">
        <f t="shared" si="22"/>
        <v>268450.29061114858</v>
      </c>
      <c r="H63" s="83">
        <f t="shared" si="22"/>
        <v>210147.07554133428</v>
      </c>
      <c r="I63" s="83">
        <f t="shared" si="22"/>
        <v>41204.762066065952</v>
      </c>
      <c r="J63" s="84">
        <f t="shared" si="22"/>
        <v>17098.453003748342</v>
      </c>
      <c r="K63" s="12">
        <f t="shared" si="22"/>
        <v>209459.86467283356</v>
      </c>
      <c r="L63" s="13">
        <f>L26+L50</f>
        <v>175122.56295111193</v>
      </c>
      <c r="M63" s="56">
        <f t="shared" si="22"/>
        <v>34337.301721721626</v>
      </c>
      <c r="N63" s="121"/>
      <c r="O63" s="2"/>
    </row>
    <row r="64" spans="1:16" ht="15" customHeight="1" x14ac:dyDescent="0.25">
      <c r="A64" s="42"/>
      <c r="B64" s="126" t="s">
        <v>44</v>
      </c>
      <c r="C64" s="127"/>
      <c r="D64" s="12">
        <f t="shared" ref="D64:M64" si="23">D27</f>
        <v>225996.27001119533</v>
      </c>
      <c r="E64" s="12">
        <f t="shared" si="23"/>
        <v>9704</v>
      </c>
      <c r="F64" s="12">
        <f t="shared" si="23"/>
        <v>225996.27001119533</v>
      </c>
      <c r="G64" s="12">
        <f t="shared" si="23"/>
        <v>271195.52401343436</v>
      </c>
      <c r="H64" s="83">
        <f t="shared" si="23"/>
        <v>231788.67887654391</v>
      </c>
      <c r="I64" s="83">
        <f t="shared" si="23"/>
        <v>20932.115708397141</v>
      </c>
      <c r="J64" s="84">
        <f t="shared" si="23"/>
        <v>18474.729428493309</v>
      </c>
      <c r="K64" s="12">
        <f t="shared" si="23"/>
        <v>210600.66215411754</v>
      </c>
      <c r="L64" s="13">
        <f t="shared" si="23"/>
        <v>193157.23239711992</v>
      </c>
      <c r="M64" s="56">
        <f t="shared" si="23"/>
        <v>17443.429756997619</v>
      </c>
      <c r="N64" s="121"/>
      <c r="O64" s="2"/>
    </row>
    <row r="65" spans="1:15" ht="15" customHeight="1" x14ac:dyDescent="0.25">
      <c r="A65" s="42"/>
      <c r="B65" s="126" t="s">
        <v>45</v>
      </c>
      <c r="C65" s="127"/>
      <c r="D65" s="12">
        <f t="shared" ref="D65:M65" si="24">D28</f>
        <v>228859.88309451938</v>
      </c>
      <c r="E65" s="12">
        <f t="shared" si="24"/>
        <v>9449</v>
      </c>
      <c r="F65" s="12">
        <f t="shared" si="24"/>
        <v>228859.88309451938</v>
      </c>
      <c r="G65" s="12">
        <f t="shared" si="24"/>
        <v>274631.85971342324</v>
      </c>
      <c r="H65" s="83">
        <f t="shared" si="24"/>
        <v>247634.90527155664</v>
      </c>
      <c r="I65" s="83">
        <f t="shared" si="24"/>
        <v>6368.0198065835866</v>
      </c>
      <c r="J65" s="84">
        <f t="shared" si="24"/>
        <v>20628.934635283018</v>
      </c>
      <c r="K65" s="12">
        <f t="shared" si="24"/>
        <v>211669.10423178354</v>
      </c>
      <c r="L65" s="13">
        <f t="shared" si="24"/>
        <v>206362.42105963055</v>
      </c>
      <c r="M65" s="56">
        <f t="shared" si="24"/>
        <v>5306.6831721529888</v>
      </c>
      <c r="N65" s="121"/>
      <c r="O65" s="2"/>
    </row>
    <row r="66" spans="1:15" ht="15" customHeight="1" x14ac:dyDescent="0.25">
      <c r="A66" s="42"/>
      <c r="B66" s="126" t="s">
        <v>46</v>
      </c>
      <c r="C66" s="127"/>
      <c r="D66" s="12">
        <f t="shared" ref="D66:M66" si="25">D29</f>
        <v>230784.93161905665</v>
      </c>
      <c r="E66" s="12">
        <f t="shared" si="25"/>
        <v>9162</v>
      </c>
      <c r="F66" s="12">
        <f t="shared" si="25"/>
        <v>230784.93161905665</v>
      </c>
      <c r="G66" s="12">
        <f t="shared" si="25"/>
        <v>276941.91794286796</v>
      </c>
      <c r="H66" s="83">
        <f t="shared" si="25"/>
        <v>255297.90186016145</v>
      </c>
      <c r="I66" s="83">
        <f t="shared" si="25"/>
        <v>0</v>
      </c>
      <c r="J66" s="84">
        <f t="shared" si="25"/>
        <v>21644.016082706512</v>
      </c>
      <c r="K66" s="12">
        <f t="shared" si="25"/>
        <v>212748.25155013456</v>
      </c>
      <c r="L66" s="13">
        <f t="shared" si="25"/>
        <v>212748.25155013456</v>
      </c>
      <c r="M66" s="56">
        <f t="shared" si="25"/>
        <v>0</v>
      </c>
      <c r="N66" s="121"/>
      <c r="O66" s="2"/>
    </row>
    <row r="67" spans="1:15" ht="15" customHeight="1" x14ac:dyDescent="0.25">
      <c r="A67" s="42"/>
      <c r="B67" s="126" t="s">
        <v>48</v>
      </c>
      <c r="C67" s="127"/>
      <c r="D67" s="12">
        <f t="shared" ref="D67:M67" si="26">D30</f>
        <v>233860.04889171047</v>
      </c>
      <c r="E67" s="12">
        <f t="shared" si="26"/>
        <v>8927</v>
      </c>
      <c r="F67" s="12">
        <f t="shared" si="26"/>
        <v>233860.04889171047</v>
      </c>
      <c r="G67" s="12">
        <f t="shared" si="26"/>
        <v>280632.05867005256</v>
      </c>
      <c r="H67" s="83">
        <f t="shared" si="26"/>
        <v>256700.44380410702</v>
      </c>
      <c r="I67" s="83">
        <f t="shared" si="26"/>
        <v>0</v>
      </c>
      <c r="J67" s="84">
        <f t="shared" si="26"/>
        <v>23931.614865945536</v>
      </c>
      <c r="K67" s="12">
        <f t="shared" si="26"/>
        <v>213917.03650342254</v>
      </c>
      <c r="L67" s="13">
        <f t="shared" si="26"/>
        <v>213917.03650342254</v>
      </c>
      <c r="M67" s="56">
        <f t="shared" si="26"/>
        <v>0</v>
      </c>
      <c r="N67" s="121"/>
      <c r="O67" s="2"/>
    </row>
    <row r="68" spans="1:15" ht="15" customHeight="1" x14ac:dyDescent="0.25">
      <c r="A68" s="42"/>
      <c r="B68" s="126" t="s">
        <v>49</v>
      </c>
      <c r="C68" s="127"/>
      <c r="D68" s="12">
        <f t="shared" ref="D68:M68" si="27">D31</f>
        <v>236757.43002842195</v>
      </c>
      <c r="E68" s="12">
        <f t="shared" si="27"/>
        <v>8690</v>
      </c>
      <c r="F68" s="12">
        <f t="shared" si="27"/>
        <v>236757.43002842195</v>
      </c>
      <c r="G68" s="12">
        <f t="shared" si="27"/>
        <v>284108.91603410634</v>
      </c>
      <c r="H68" s="83">
        <f t="shared" si="27"/>
        <v>257949.25841010787</v>
      </c>
      <c r="I68" s="83">
        <f t="shared" si="27"/>
        <v>0</v>
      </c>
      <c r="J68" s="84">
        <f t="shared" si="27"/>
        <v>26159.657623998472</v>
      </c>
      <c r="K68" s="12">
        <f t="shared" si="27"/>
        <v>214957.71534175656</v>
      </c>
      <c r="L68" s="13">
        <f t="shared" si="27"/>
        <v>214957.71534175656</v>
      </c>
      <c r="M68" s="56">
        <f t="shared" si="27"/>
        <v>0</v>
      </c>
      <c r="N68" s="121"/>
      <c r="O68" s="2"/>
    </row>
    <row r="69" spans="1:15" ht="15" customHeight="1" x14ac:dyDescent="0.25">
      <c r="A69" s="42"/>
      <c r="B69" s="126" t="s">
        <v>51</v>
      </c>
      <c r="C69" s="127"/>
      <c r="D69" s="12">
        <f t="shared" ref="D69:M69" si="28">D32</f>
        <v>239654.09860847046</v>
      </c>
      <c r="E69" s="12">
        <f t="shared" si="28"/>
        <v>8458</v>
      </c>
      <c r="F69" s="12">
        <f t="shared" si="28"/>
        <v>239654.09860847046</v>
      </c>
      <c r="G69" s="12">
        <f t="shared" si="28"/>
        <v>287584.91833016457</v>
      </c>
      <c r="H69" s="83">
        <f t="shared" si="28"/>
        <v>259138.84521409386</v>
      </c>
      <c r="I69" s="83">
        <f t="shared" si="28"/>
        <v>0</v>
      </c>
      <c r="J69" s="84">
        <f t="shared" si="28"/>
        <v>28446.073116070707</v>
      </c>
      <c r="K69" s="12">
        <f t="shared" si="28"/>
        <v>215949.03767841155</v>
      </c>
      <c r="L69" s="13">
        <f t="shared" si="28"/>
        <v>215949.03767841155</v>
      </c>
      <c r="M69" s="56">
        <f t="shared" si="28"/>
        <v>0</v>
      </c>
      <c r="N69" s="121"/>
      <c r="O69" s="2"/>
    </row>
    <row r="70" spans="1:15" ht="15" customHeight="1" x14ac:dyDescent="0.25">
      <c r="A70" s="42"/>
      <c r="B70" s="126" t="s">
        <v>52</v>
      </c>
      <c r="C70" s="127"/>
      <c r="D70" s="12">
        <f t="shared" ref="D70:M70" si="29">D33</f>
        <v>242727.83668095179</v>
      </c>
      <c r="E70" s="12">
        <f t="shared" si="29"/>
        <v>8237</v>
      </c>
      <c r="F70" s="12">
        <f t="shared" si="29"/>
        <v>242727.83668095179</v>
      </c>
      <c r="G70" s="12">
        <f t="shared" si="29"/>
        <v>291273.40401714214</v>
      </c>
      <c r="H70" s="83">
        <f t="shared" si="29"/>
        <v>260384.23892634423</v>
      </c>
      <c r="I70" s="83">
        <f t="shared" si="29"/>
        <v>0</v>
      </c>
      <c r="J70" s="84">
        <f t="shared" si="29"/>
        <v>30889.165090797906</v>
      </c>
      <c r="K70" s="12">
        <f t="shared" si="29"/>
        <v>216986.86577195354</v>
      </c>
      <c r="L70" s="13">
        <f t="shared" si="29"/>
        <v>216986.86577195354</v>
      </c>
      <c r="M70" s="56">
        <f t="shared" si="29"/>
        <v>0</v>
      </c>
      <c r="N70" s="121"/>
      <c r="O70" s="2"/>
    </row>
    <row r="71" spans="1:15" ht="15" customHeight="1" x14ac:dyDescent="0.25">
      <c r="A71" s="42"/>
      <c r="B71" s="126" t="s">
        <v>53</v>
      </c>
      <c r="C71" s="127"/>
      <c r="D71" s="12">
        <f t="shared" ref="D71:M71" si="30">D34</f>
        <v>243794.57793236015</v>
      </c>
      <c r="E71" s="12">
        <f t="shared" si="30"/>
        <v>7955</v>
      </c>
      <c r="F71" s="12">
        <f t="shared" si="30"/>
        <v>243794.57793236015</v>
      </c>
      <c r="G71" s="12">
        <f t="shared" si="30"/>
        <v>292553.49351883214</v>
      </c>
      <c r="H71" s="83">
        <f t="shared" si="30"/>
        <v>261337.73703301625</v>
      </c>
      <c r="I71" s="83">
        <f t="shared" si="30"/>
        <v>0</v>
      </c>
      <c r="J71" s="84">
        <f t="shared" si="30"/>
        <v>31215.756485815888</v>
      </c>
      <c r="K71" s="12">
        <f t="shared" si="30"/>
        <v>217781.44752751355</v>
      </c>
      <c r="L71" s="13">
        <f t="shared" si="30"/>
        <v>217781.44752751355</v>
      </c>
      <c r="M71" s="56">
        <f t="shared" si="30"/>
        <v>0</v>
      </c>
      <c r="N71" s="121"/>
      <c r="O71" s="2"/>
    </row>
    <row r="72" spans="1:15" ht="15" customHeight="1" x14ac:dyDescent="0.25">
      <c r="A72" s="42"/>
      <c r="B72" s="126" t="s">
        <v>54</v>
      </c>
      <c r="C72" s="127"/>
      <c r="D72" s="12">
        <f t="shared" ref="D72:M72" si="31">D35</f>
        <v>244303.3133181147</v>
      </c>
      <c r="E72" s="12">
        <f t="shared" si="31"/>
        <v>7665</v>
      </c>
      <c r="F72" s="12">
        <f t="shared" si="31"/>
        <v>244303.3133181147</v>
      </c>
      <c r="G72" s="12">
        <f t="shared" si="31"/>
        <v>293163.9759817376</v>
      </c>
      <c r="H72" s="83">
        <f t="shared" si="31"/>
        <v>262158.64545979386</v>
      </c>
      <c r="I72" s="83">
        <f t="shared" si="31"/>
        <v>0</v>
      </c>
      <c r="J72" s="84">
        <f t="shared" si="31"/>
        <v>31005.330521943746</v>
      </c>
      <c r="K72" s="12">
        <f t="shared" si="31"/>
        <v>218465.53788316154</v>
      </c>
      <c r="L72" s="13">
        <f t="shared" si="31"/>
        <v>218465.53788316154</v>
      </c>
      <c r="M72" s="56">
        <f t="shared" si="31"/>
        <v>0</v>
      </c>
      <c r="N72" s="121"/>
      <c r="O72" s="2"/>
    </row>
    <row r="73" spans="1:15" ht="15" customHeight="1" x14ac:dyDescent="0.25">
      <c r="A73" s="42"/>
      <c r="B73" s="126" t="s">
        <v>76</v>
      </c>
      <c r="C73" s="127"/>
      <c r="D73" s="12">
        <f t="shared" ref="D73:D78" si="32">D36</f>
        <v>257670.19460394868</v>
      </c>
      <c r="E73" s="12">
        <f t="shared" ref="E73:M73" si="33">E36</f>
        <v>7811</v>
      </c>
      <c r="F73" s="12">
        <f t="shared" si="33"/>
        <v>257670.19460394868</v>
      </c>
      <c r="G73" s="12">
        <f t="shared" si="33"/>
        <v>309204.2335247384</v>
      </c>
      <c r="H73" s="83">
        <f t="shared" si="33"/>
        <v>264199.43745979381</v>
      </c>
      <c r="I73" s="83">
        <f t="shared" si="33"/>
        <v>0</v>
      </c>
      <c r="J73" s="84">
        <f t="shared" si="33"/>
        <v>45004.796064944589</v>
      </c>
      <c r="K73" s="12">
        <f t="shared" si="33"/>
        <v>220166.19788316154</v>
      </c>
      <c r="L73" s="13">
        <f t="shared" si="33"/>
        <v>220166.19788316154</v>
      </c>
      <c r="M73" s="56">
        <f t="shared" si="33"/>
        <v>0</v>
      </c>
      <c r="N73" s="121"/>
      <c r="O73" s="2"/>
    </row>
    <row r="74" spans="1:15" ht="15" customHeight="1" x14ac:dyDescent="0.25">
      <c r="A74" s="10"/>
      <c r="B74" s="126" t="s">
        <v>78</v>
      </c>
      <c r="C74" s="127"/>
      <c r="D74" s="12">
        <f t="shared" si="32"/>
        <v>274083.33235795004</v>
      </c>
      <c r="E74" s="12">
        <f t="shared" ref="E74:M74" si="34">E37</f>
        <v>8046</v>
      </c>
      <c r="F74" s="12">
        <f t="shared" si="34"/>
        <v>274083.33235795004</v>
      </c>
      <c r="G74" s="12">
        <f t="shared" si="34"/>
        <v>328899.99882954004</v>
      </c>
      <c r="H74" s="83">
        <f t="shared" si="34"/>
        <v>265279.05345979385</v>
      </c>
      <c r="I74" s="83">
        <f t="shared" si="34"/>
        <v>0</v>
      </c>
      <c r="J74" s="84">
        <f t="shared" si="34"/>
        <v>63620.945369746187</v>
      </c>
      <c r="K74" s="12">
        <f t="shared" si="34"/>
        <v>221065.87788316156</v>
      </c>
      <c r="L74" s="13">
        <f t="shared" si="34"/>
        <v>221065.87788316156</v>
      </c>
      <c r="M74" s="56">
        <f t="shared" si="34"/>
        <v>0</v>
      </c>
      <c r="N74" s="121"/>
      <c r="O74" s="2"/>
    </row>
    <row r="75" spans="1:15" ht="15" customHeight="1" x14ac:dyDescent="0.25">
      <c r="A75" s="10"/>
      <c r="B75" s="126" t="s">
        <v>93</v>
      </c>
      <c r="C75" s="127"/>
      <c r="D75" s="12">
        <f t="shared" si="32"/>
        <v>291851.15264582291</v>
      </c>
      <c r="E75" s="12">
        <f t="shared" ref="E75:M75" si="35">E38</f>
        <v>8310</v>
      </c>
      <c r="F75" s="12">
        <f t="shared" si="35"/>
        <v>291851.15264582291</v>
      </c>
      <c r="G75" s="12">
        <f t="shared" si="35"/>
        <v>350221.38317498745</v>
      </c>
      <c r="H75" s="83">
        <f t="shared" si="35"/>
        <v>303019.02117439808</v>
      </c>
      <c r="I75" s="83">
        <f t="shared" si="35"/>
        <v>10034.054469973804</v>
      </c>
      <c r="J75" s="84">
        <f t="shared" si="35"/>
        <v>37168.307530615573</v>
      </c>
      <c r="K75" s="12">
        <f t="shared" si="35"/>
        <v>260877.56303697656</v>
      </c>
      <c r="L75" s="13">
        <f t="shared" si="35"/>
        <v>252515.85097866505</v>
      </c>
      <c r="M75" s="56">
        <f t="shared" si="35"/>
        <v>8361.7120583115029</v>
      </c>
      <c r="N75" s="121"/>
      <c r="O75" s="2"/>
    </row>
    <row r="76" spans="1:15" ht="15" customHeight="1" x14ac:dyDescent="0.25">
      <c r="A76" s="10"/>
      <c r="B76" s="126" t="s">
        <v>94</v>
      </c>
      <c r="C76" s="127"/>
      <c r="D76" s="12">
        <f t="shared" si="32"/>
        <v>310532.06805227359</v>
      </c>
      <c r="E76" s="12">
        <f t="shared" ref="E76:M76" si="36">E39</f>
        <v>8589</v>
      </c>
      <c r="F76" s="12">
        <f t="shared" si="36"/>
        <v>310532.06805227359</v>
      </c>
      <c r="G76" s="12">
        <f t="shared" si="36"/>
        <v>372638.4816627283</v>
      </c>
      <c r="H76" s="83">
        <f t="shared" si="36"/>
        <v>314808.61700596713</v>
      </c>
      <c r="I76" s="83">
        <f t="shared" si="36"/>
        <v>19256.458638404729</v>
      </c>
      <c r="J76" s="84">
        <f t="shared" si="36"/>
        <v>38573.406018356443</v>
      </c>
      <c r="K76" s="12">
        <f t="shared" si="36"/>
        <v>278387.56303697656</v>
      </c>
      <c r="L76" s="13">
        <f t="shared" si="36"/>
        <v>262340.51417163928</v>
      </c>
      <c r="M76" s="56">
        <f t="shared" si="36"/>
        <v>16047.048865337274</v>
      </c>
      <c r="N76" s="121"/>
      <c r="O76" s="2"/>
    </row>
    <row r="77" spans="1:15" ht="15" customHeight="1" x14ac:dyDescent="0.25">
      <c r="A77" s="10"/>
      <c r="B77" s="126" t="s">
        <v>95</v>
      </c>
      <c r="C77" s="127"/>
      <c r="D77" s="12">
        <f t="shared" si="32"/>
        <v>0</v>
      </c>
      <c r="E77" s="12">
        <f t="shared" ref="E77:M77" si="37">E40</f>
        <v>0</v>
      </c>
      <c r="F77" s="12">
        <f t="shared" si="37"/>
        <v>0</v>
      </c>
      <c r="G77" s="12">
        <f t="shared" si="37"/>
        <v>0</v>
      </c>
      <c r="H77" s="83">
        <f t="shared" si="37"/>
        <v>0</v>
      </c>
      <c r="I77" s="83">
        <f t="shared" si="37"/>
        <v>0</v>
      </c>
      <c r="J77" s="84">
        <f t="shared" si="37"/>
        <v>0</v>
      </c>
      <c r="K77" s="12">
        <f t="shared" si="37"/>
        <v>289766.56303697656</v>
      </c>
      <c r="L77" s="13">
        <f t="shared" si="37"/>
        <v>275688.01219562197</v>
      </c>
      <c r="M77" s="56">
        <f t="shared" si="37"/>
        <v>14078.55084135459</v>
      </c>
      <c r="N77" s="121"/>
      <c r="O77" s="2"/>
    </row>
    <row r="78" spans="1:15" ht="15" customHeight="1" thickBot="1" x14ac:dyDescent="0.3">
      <c r="A78" s="70"/>
      <c r="B78" s="128" t="s">
        <v>96</v>
      </c>
      <c r="C78" s="129"/>
      <c r="D78" s="64">
        <f t="shared" si="32"/>
        <v>0</v>
      </c>
      <c r="E78" s="64">
        <f t="shared" ref="E78:M78" si="38">E41</f>
        <v>0</v>
      </c>
      <c r="F78" s="64">
        <f t="shared" si="38"/>
        <v>0</v>
      </c>
      <c r="G78" s="64">
        <f t="shared" si="38"/>
        <v>0</v>
      </c>
      <c r="H78" s="85">
        <f t="shared" si="38"/>
        <v>0</v>
      </c>
      <c r="I78" s="85">
        <f t="shared" si="38"/>
        <v>0</v>
      </c>
      <c r="J78" s="86">
        <f t="shared" si="38"/>
        <v>0</v>
      </c>
      <c r="K78" s="64">
        <f>K41</f>
        <v>301613.36651429179</v>
      </c>
      <c r="L78" s="65">
        <f t="shared" si="38"/>
        <v>226827.34953199903</v>
      </c>
      <c r="M78" s="57">
        <f t="shared" si="38"/>
        <v>74786.016982292756</v>
      </c>
      <c r="N78" s="122"/>
      <c r="O78" s="2"/>
    </row>
    <row r="79" spans="1: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L79" s="2"/>
      <c r="M79" s="2"/>
      <c r="N79" s="2"/>
      <c r="O79" s="2"/>
    </row>
    <row r="80" spans="1:15" x14ac:dyDescent="0.25">
      <c r="A80" s="2"/>
      <c r="B80" s="2"/>
      <c r="C80" s="2"/>
      <c r="D80" s="2"/>
      <c r="E80" s="2"/>
      <c r="F80" s="77"/>
      <c r="G80" s="76"/>
      <c r="H80" s="76"/>
      <c r="I80" s="76"/>
      <c r="J80" s="76"/>
      <c r="K80" s="76"/>
      <c r="L80" s="76"/>
      <c r="M80" s="76"/>
      <c r="N80" s="2"/>
      <c r="O80" s="2"/>
    </row>
    <row r="81" spans="1:15" x14ac:dyDescent="0.2">
      <c r="A81" s="62"/>
      <c r="B81" s="2"/>
      <c r="C81" s="2"/>
      <c r="D81" s="53"/>
      <c r="E81" s="77"/>
      <c r="F81" s="77"/>
      <c r="G81" s="76"/>
      <c r="H81" s="76"/>
      <c r="I81" s="76"/>
      <c r="J81" s="76"/>
      <c r="K81" s="76"/>
      <c r="L81" s="76"/>
      <c r="M81" s="76"/>
      <c r="N81" s="41"/>
      <c r="O81" s="41"/>
    </row>
    <row r="82" spans="1:15" x14ac:dyDescent="0.25">
      <c r="D82" s="41"/>
      <c r="E82" s="77"/>
      <c r="F82" s="77"/>
      <c r="G82" s="76"/>
      <c r="H82" s="76"/>
      <c r="I82" s="76"/>
      <c r="J82" s="76"/>
      <c r="K82" s="76"/>
      <c r="L82" s="76"/>
      <c r="M82" s="76"/>
      <c r="N82" s="41"/>
      <c r="O82" s="41"/>
    </row>
    <row r="83" spans="1:15" x14ac:dyDescent="0.25">
      <c r="E83" s="77"/>
      <c r="F83" s="77"/>
      <c r="G83" s="76"/>
      <c r="H83" s="76"/>
      <c r="I83" s="76"/>
      <c r="J83" s="76"/>
      <c r="K83" s="76"/>
      <c r="L83" s="76"/>
      <c r="M83" s="76"/>
      <c r="N83" s="41"/>
      <c r="O83" s="41"/>
    </row>
    <row r="84" spans="1:15" x14ac:dyDescent="0.25">
      <c r="E84" s="77"/>
      <c r="F84" s="77"/>
      <c r="G84" s="76"/>
      <c r="H84" s="76"/>
      <c r="I84" s="76"/>
      <c r="J84" s="76"/>
      <c r="K84" s="76"/>
      <c r="L84" s="76"/>
      <c r="M84" s="76"/>
      <c r="N84" s="41"/>
      <c r="O84" s="41"/>
    </row>
    <row r="85" spans="1:15" x14ac:dyDescent="0.25">
      <c r="E85" s="77"/>
      <c r="F85" s="77"/>
      <c r="G85" s="76"/>
      <c r="H85" s="76"/>
      <c r="I85" s="76"/>
      <c r="J85" s="76"/>
      <c r="K85" s="76"/>
      <c r="L85" s="76"/>
      <c r="M85" s="76"/>
      <c r="N85" s="41"/>
      <c r="O85" s="41"/>
    </row>
    <row r="86" spans="1:15" x14ac:dyDescent="0.25">
      <c r="E86" s="77"/>
      <c r="F86" s="77"/>
      <c r="G86" s="76"/>
      <c r="H86" s="76"/>
      <c r="I86" s="76"/>
      <c r="J86" s="76"/>
      <c r="K86" s="76"/>
      <c r="L86" s="76"/>
      <c r="M86" s="76"/>
      <c r="N86" s="41"/>
      <c r="O86" s="41"/>
    </row>
    <row r="87" spans="1:15" x14ac:dyDescent="0.25">
      <c r="E87" s="77"/>
      <c r="F87" s="77"/>
      <c r="G87" s="76"/>
      <c r="H87" s="76"/>
      <c r="I87" s="76"/>
      <c r="J87" s="76"/>
      <c r="K87" s="76"/>
      <c r="L87" s="76"/>
      <c r="M87" s="76"/>
      <c r="N87" s="53"/>
      <c r="O87" s="53"/>
    </row>
    <row r="88" spans="1:15" x14ac:dyDescent="0.25">
      <c r="E88" s="77"/>
      <c r="F88" s="77"/>
      <c r="G88" s="76"/>
      <c r="H88" s="76"/>
      <c r="I88" s="76"/>
      <c r="J88" s="76"/>
      <c r="K88" s="76"/>
      <c r="L88" s="76"/>
      <c r="M88" s="76"/>
      <c r="N88" s="53"/>
      <c r="O88" s="53"/>
    </row>
    <row r="89" spans="1:15" x14ac:dyDescent="0.25">
      <c r="E89" s="77"/>
      <c r="F89" s="77"/>
      <c r="G89" s="76"/>
      <c r="H89" s="76"/>
      <c r="I89" s="76"/>
      <c r="J89" s="76"/>
      <c r="K89" s="76"/>
      <c r="L89" s="76"/>
      <c r="M89" s="76"/>
      <c r="N89" s="53"/>
      <c r="O89" s="53"/>
    </row>
    <row r="90" spans="1:15" x14ac:dyDescent="0.25">
      <c r="E90" s="77"/>
      <c r="F90" s="77"/>
      <c r="G90" s="76"/>
      <c r="H90" s="76"/>
      <c r="I90" s="76"/>
      <c r="J90" s="76"/>
      <c r="K90" s="76"/>
      <c r="L90" s="76"/>
      <c r="M90" s="76"/>
      <c r="N90" s="41"/>
      <c r="O90" s="41"/>
    </row>
    <row r="91" spans="1:15" x14ac:dyDescent="0.25">
      <c r="E91" s="77"/>
      <c r="F91" s="77"/>
      <c r="G91" s="76"/>
      <c r="H91" s="76"/>
      <c r="I91" s="76"/>
      <c r="J91" s="76"/>
      <c r="K91" s="76"/>
      <c r="L91" s="76"/>
      <c r="M91" s="76"/>
    </row>
    <row r="92" spans="1:15" x14ac:dyDescent="0.25">
      <c r="E92" s="77"/>
      <c r="F92" s="77"/>
      <c r="G92" s="76"/>
      <c r="H92" s="76"/>
      <c r="I92" s="76"/>
      <c r="J92" s="76"/>
      <c r="K92" s="76"/>
      <c r="L92" s="76"/>
      <c r="M92" s="76"/>
    </row>
    <row r="93" spans="1:15" x14ac:dyDescent="0.25">
      <c r="E93" s="77"/>
      <c r="F93" s="77"/>
      <c r="G93" s="76"/>
      <c r="H93" s="76"/>
      <c r="I93" s="76"/>
      <c r="J93" s="76"/>
      <c r="K93" s="76"/>
      <c r="L93" s="76"/>
      <c r="M93" s="76"/>
    </row>
    <row r="94" spans="1:15" x14ac:dyDescent="0.25">
      <c r="E94" s="77"/>
      <c r="F94" s="77"/>
      <c r="G94" s="76"/>
      <c r="H94" s="76"/>
      <c r="I94" s="76"/>
      <c r="J94" s="76"/>
      <c r="K94" s="76"/>
      <c r="L94" s="76"/>
      <c r="M94" s="76"/>
    </row>
    <row r="95" spans="1:15" x14ac:dyDescent="0.25">
      <c r="E95" s="77"/>
      <c r="F95" s="77"/>
      <c r="G95" s="76"/>
      <c r="H95" s="76"/>
      <c r="I95" s="76"/>
      <c r="J95" s="76"/>
      <c r="K95" s="76"/>
      <c r="L95" s="76"/>
      <c r="M95" s="76"/>
    </row>
    <row r="96" spans="1:15" x14ac:dyDescent="0.25">
      <c r="E96" s="77"/>
      <c r="F96" s="77"/>
      <c r="G96" s="76"/>
      <c r="H96" s="76"/>
      <c r="I96" s="76"/>
      <c r="J96" s="76"/>
      <c r="K96" s="76"/>
      <c r="L96" s="76"/>
      <c r="M96" s="76"/>
    </row>
    <row r="97" spans="5:14" x14ac:dyDescent="0.25">
      <c r="E97" s="77"/>
      <c r="F97" s="77"/>
      <c r="G97" s="76"/>
      <c r="H97" s="76"/>
      <c r="I97" s="76"/>
      <c r="J97" s="76"/>
      <c r="K97" s="76"/>
      <c r="L97" s="76"/>
      <c r="M97" s="76"/>
    </row>
    <row r="98" spans="5:14" x14ac:dyDescent="0.25">
      <c r="E98" s="77"/>
      <c r="F98" s="77"/>
      <c r="G98" s="76"/>
      <c r="H98" s="76"/>
      <c r="I98" s="76"/>
      <c r="J98" s="76"/>
      <c r="K98" s="76"/>
      <c r="L98" s="76"/>
      <c r="M98" s="76"/>
    </row>
    <row r="99" spans="5:14" x14ac:dyDescent="0.25">
      <c r="E99" s="77"/>
      <c r="F99" s="77"/>
      <c r="G99" s="76"/>
      <c r="H99" s="76"/>
      <c r="I99" s="76"/>
      <c r="J99" s="76"/>
      <c r="K99" s="76"/>
      <c r="L99" s="76"/>
      <c r="M99" s="76"/>
    </row>
    <row r="100" spans="5:14" x14ac:dyDescent="0.25">
      <c r="E100" s="77"/>
      <c r="F100" s="77"/>
      <c r="G100" s="76"/>
      <c r="H100" s="76"/>
      <c r="I100" s="76"/>
      <c r="J100" s="76"/>
      <c r="K100" s="76"/>
      <c r="L100" s="76"/>
      <c r="M100" s="76"/>
    </row>
    <row r="101" spans="5:14" x14ac:dyDescent="0.25">
      <c r="E101" s="77"/>
      <c r="F101" s="77"/>
      <c r="G101" s="76"/>
      <c r="H101" s="76"/>
      <c r="I101" s="76"/>
      <c r="J101" s="76"/>
      <c r="K101" s="76"/>
      <c r="L101" s="76"/>
      <c r="M101" s="76"/>
    </row>
    <row r="102" spans="5:14" x14ac:dyDescent="0.25">
      <c r="E102" s="77"/>
      <c r="F102" s="77"/>
      <c r="G102" s="76"/>
      <c r="H102" s="76"/>
      <c r="I102" s="76"/>
      <c r="J102" s="76"/>
      <c r="K102" s="76"/>
      <c r="L102" s="76"/>
      <c r="M102" s="76"/>
    </row>
    <row r="103" spans="5:14" x14ac:dyDescent="0.25">
      <c r="E103" s="77"/>
      <c r="F103" s="77"/>
      <c r="G103" s="76"/>
      <c r="H103" s="76"/>
      <c r="I103" s="76"/>
      <c r="J103" s="76"/>
      <c r="K103" s="76"/>
      <c r="L103" s="76"/>
      <c r="M103" s="76"/>
    </row>
    <row r="104" spans="5:14" x14ac:dyDescent="0.25">
      <c r="E104" s="77"/>
      <c r="F104" s="77"/>
      <c r="G104" s="76"/>
      <c r="H104" s="76"/>
      <c r="I104" s="76"/>
      <c r="J104" s="76"/>
      <c r="K104" s="76"/>
      <c r="L104" s="76"/>
      <c r="M104" s="76"/>
    </row>
    <row r="105" spans="5:14" x14ac:dyDescent="0.25">
      <c r="E105" s="77"/>
      <c r="F105" s="77"/>
      <c r="G105" s="76"/>
      <c r="H105" s="76"/>
      <c r="I105" s="76"/>
      <c r="J105" s="76"/>
      <c r="K105" s="76"/>
      <c r="L105" s="76"/>
      <c r="M105" s="76"/>
      <c r="N105" s="69"/>
    </row>
    <row r="106" spans="5:14" x14ac:dyDescent="0.25">
      <c r="E106" s="77"/>
      <c r="F106" s="77"/>
      <c r="G106" s="76"/>
      <c r="H106" s="76"/>
      <c r="I106" s="76"/>
      <c r="J106" s="76"/>
      <c r="K106" s="76"/>
      <c r="L106" s="76"/>
      <c r="M106" s="76"/>
    </row>
    <row r="107" spans="5:14" x14ac:dyDescent="0.25">
      <c r="E107" s="77"/>
      <c r="F107" s="77"/>
      <c r="G107" s="76"/>
      <c r="H107" s="76"/>
      <c r="I107" s="76"/>
      <c r="J107" s="76"/>
      <c r="K107" s="76"/>
      <c r="L107" s="76"/>
      <c r="M107" s="76"/>
    </row>
    <row r="108" spans="5:14" x14ac:dyDescent="0.25">
      <c r="F108" s="67"/>
      <c r="G108" s="76"/>
      <c r="H108" s="76"/>
      <c r="I108" s="76"/>
      <c r="J108" s="76"/>
      <c r="K108" s="76"/>
      <c r="L108" s="76"/>
      <c r="M108" s="76"/>
    </row>
    <row r="109" spans="5:14" x14ac:dyDescent="0.25">
      <c r="F109" s="41"/>
      <c r="G109" s="76"/>
      <c r="H109" s="76"/>
      <c r="I109" s="76"/>
      <c r="J109" s="76"/>
      <c r="K109" s="76"/>
      <c r="L109" s="76"/>
      <c r="M109" s="76"/>
    </row>
    <row r="110" spans="5:14" x14ac:dyDescent="0.25">
      <c r="G110" s="76"/>
      <c r="H110" s="76"/>
      <c r="I110" s="76"/>
      <c r="J110" s="76"/>
      <c r="K110" s="76"/>
      <c r="L110" s="76"/>
      <c r="M110" s="76"/>
    </row>
    <row r="111" spans="5:14" x14ac:dyDescent="0.25">
      <c r="G111" s="76"/>
      <c r="H111" s="76"/>
      <c r="I111" s="76"/>
      <c r="J111" s="76"/>
      <c r="K111" s="76"/>
      <c r="L111" s="76"/>
      <c r="M111" s="76"/>
    </row>
    <row r="112" spans="5:14" x14ac:dyDescent="0.25">
      <c r="G112" s="76"/>
      <c r="H112" s="76"/>
      <c r="I112" s="76"/>
      <c r="J112" s="76"/>
      <c r="K112" s="76"/>
      <c r="L112" s="76"/>
      <c r="M112" s="76"/>
    </row>
    <row r="113" spans="4:13" x14ac:dyDescent="0.25">
      <c r="F113" s="41"/>
      <c r="G113" s="76"/>
      <c r="H113" s="76"/>
      <c r="I113" s="76"/>
      <c r="J113" s="76"/>
      <c r="K113" s="76"/>
      <c r="L113" s="76"/>
      <c r="M113" s="76"/>
    </row>
    <row r="114" spans="4:13" x14ac:dyDescent="0.25">
      <c r="F114" s="41"/>
      <c r="G114" s="41"/>
      <c r="H114" s="41"/>
      <c r="I114" s="41"/>
      <c r="J114" s="41"/>
      <c r="K114" s="41"/>
      <c r="L114" s="41"/>
      <c r="M114" s="41"/>
    </row>
    <row r="115" spans="4:13" x14ac:dyDescent="0.25">
      <c r="F115" s="41"/>
      <c r="G115" s="41"/>
      <c r="H115" s="41"/>
      <c r="I115" s="41"/>
      <c r="J115" s="41"/>
      <c r="K115" s="41"/>
      <c r="L115" s="41"/>
      <c r="M115" s="41"/>
    </row>
    <row r="116" spans="4:13" x14ac:dyDescent="0.25">
      <c r="F116" s="41"/>
      <c r="G116" s="41"/>
      <c r="H116" s="41"/>
      <c r="I116" s="41"/>
      <c r="J116" s="41"/>
      <c r="K116" s="41"/>
      <c r="L116" s="41"/>
      <c r="M116" s="41"/>
    </row>
    <row r="117" spans="4:13" x14ac:dyDescent="0.25">
      <c r="F117" s="41"/>
      <c r="G117" s="41"/>
      <c r="H117" s="41"/>
      <c r="I117" s="41"/>
      <c r="J117" s="41"/>
      <c r="K117" s="41"/>
      <c r="L117" s="41"/>
      <c r="M117" s="41"/>
    </row>
    <row r="118" spans="4:13" x14ac:dyDescent="0.25">
      <c r="F118" s="41"/>
      <c r="G118" s="41"/>
      <c r="H118" s="41"/>
      <c r="I118" s="41"/>
      <c r="J118" s="41"/>
      <c r="K118" s="41"/>
      <c r="L118" s="41"/>
      <c r="M118" s="41"/>
    </row>
    <row r="119" spans="4:13" x14ac:dyDescent="0.25">
      <c r="F119" s="41"/>
      <c r="G119" s="41"/>
      <c r="H119" s="41"/>
      <c r="I119" s="41"/>
      <c r="J119" s="41"/>
      <c r="K119" s="41"/>
      <c r="L119" s="41"/>
      <c r="M119" s="41"/>
    </row>
    <row r="120" spans="4:13" x14ac:dyDescent="0.25">
      <c r="F120" s="41"/>
      <c r="G120" s="41"/>
      <c r="H120" s="41"/>
      <c r="I120" s="41"/>
      <c r="J120" s="41"/>
      <c r="K120" s="41"/>
      <c r="L120" s="41"/>
      <c r="M120" s="41"/>
    </row>
    <row r="121" spans="4:13" x14ac:dyDescent="0.25">
      <c r="F121" s="41"/>
      <c r="G121" s="41"/>
      <c r="H121" s="41"/>
      <c r="I121" s="41"/>
      <c r="J121" s="41"/>
      <c r="K121" s="41"/>
      <c r="L121" s="41"/>
      <c r="M121" s="41"/>
    </row>
    <row r="122" spans="4:13" x14ac:dyDescent="0.25">
      <c r="F122" s="41"/>
      <c r="G122" s="41"/>
      <c r="H122" s="41"/>
      <c r="I122" s="41"/>
      <c r="J122" s="41"/>
      <c r="K122" s="41"/>
      <c r="L122" s="41"/>
      <c r="M122" s="41"/>
    </row>
    <row r="123" spans="4:13" x14ac:dyDescent="0.25">
      <c r="F123" s="41"/>
      <c r="G123" s="41"/>
      <c r="H123" s="41"/>
      <c r="I123" s="41"/>
      <c r="J123" s="41"/>
      <c r="K123" s="41"/>
      <c r="L123" s="41"/>
      <c r="M123" s="41"/>
    </row>
    <row r="124" spans="4:13" x14ac:dyDescent="0.25">
      <c r="D124" s="41"/>
      <c r="E124" s="41"/>
      <c r="F124" s="41"/>
      <c r="G124" s="41"/>
      <c r="H124" s="41"/>
      <c r="I124" s="41"/>
      <c r="J124" s="41"/>
      <c r="K124" s="41"/>
      <c r="L124" s="41"/>
      <c r="M124" s="41"/>
    </row>
    <row r="125" spans="4:13" x14ac:dyDescent="0.25">
      <c r="D125" s="41"/>
      <c r="E125" s="41"/>
      <c r="F125" s="41"/>
      <c r="G125" s="41"/>
      <c r="H125" s="41"/>
      <c r="I125" s="41"/>
      <c r="J125" s="41"/>
      <c r="K125" s="41"/>
      <c r="L125" s="41"/>
      <c r="M125" s="41"/>
    </row>
    <row r="126" spans="4:13" x14ac:dyDescent="0.25">
      <c r="D126" s="41"/>
      <c r="E126" s="41"/>
      <c r="F126" s="41"/>
      <c r="G126" s="41"/>
      <c r="H126" s="41"/>
      <c r="I126" s="41"/>
      <c r="J126" s="41"/>
      <c r="K126" s="41"/>
      <c r="L126" s="41"/>
      <c r="M126" s="41"/>
    </row>
    <row r="127" spans="4:13" x14ac:dyDescent="0.25">
      <c r="D127" s="41"/>
      <c r="E127" s="41"/>
      <c r="F127" s="41"/>
      <c r="G127" s="41"/>
      <c r="H127" s="41"/>
      <c r="I127" s="41"/>
      <c r="J127" s="41"/>
      <c r="K127" s="41"/>
      <c r="L127" s="41"/>
      <c r="M127" s="41"/>
    </row>
    <row r="128" spans="4:13" x14ac:dyDescent="0.25">
      <c r="D128" s="41"/>
      <c r="E128" s="41"/>
      <c r="F128" s="41"/>
      <c r="G128" s="41"/>
      <c r="H128" s="41"/>
      <c r="I128" s="41"/>
      <c r="J128" s="41"/>
      <c r="K128" s="41"/>
      <c r="L128" s="41"/>
      <c r="M128" s="41"/>
    </row>
    <row r="129" spans="4:13" x14ac:dyDescent="0.25">
      <c r="D129" s="41"/>
      <c r="E129" s="41"/>
      <c r="F129" s="41"/>
      <c r="G129" s="41"/>
      <c r="H129" s="41"/>
      <c r="I129" s="41"/>
      <c r="J129" s="41"/>
      <c r="K129" s="41"/>
      <c r="L129" s="41"/>
      <c r="M129" s="41"/>
    </row>
    <row r="130" spans="4:13" x14ac:dyDescent="0.25">
      <c r="D130" s="41"/>
      <c r="E130" s="41"/>
      <c r="F130" s="41"/>
      <c r="G130" s="41"/>
      <c r="H130" s="41"/>
      <c r="I130" s="41"/>
      <c r="J130" s="41"/>
      <c r="K130" s="41"/>
      <c r="L130" s="41"/>
      <c r="M130" s="41"/>
    </row>
    <row r="131" spans="4:13" x14ac:dyDescent="0.25">
      <c r="D131" s="41"/>
      <c r="E131" s="41"/>
      <c r="F131" s="41"/>
      <c r="G131" s="41"/>
      <c r="H131" s="41"/>
      <c r="I131" s="41"/>
      <c r="J131" s="41"/>
      <c r="K131" s="41"/>
      <c r="L131" s="41"/>
      <c r="M131" s="41"/>
    </row>
    <row r="132" spans="4:13" x14ac:dyDescent="0.25">
      <c r="D132" s="41"/>
      <c r="E132" s="41"/>
      <c r="F132" s="41"/>
      <c r="G132" s="41"/>
      <c r="H132" s="41"/>
      <c r="I132" s="41"/>
      <c r="J132" s="41"/>
      <c r="K132" s="41"/>
      <c r="L132" s="41"/>
      <c r="M132" s="41"/>
    </row>
    <row r="133" spans="4:13" x14ac:dyDescent="0.25">
      <c r="E133" s="41"/>
      <c r="F133" s="41"/>
      <c r="G133" s="41"/>
      <c r="H133" s="41"/>
      <c r="I133" s="41"/>
      <c r="J133" s="41"/>
      <c r="K133" s="41"/>
      <c r="L133" s="41"/>
      <c r="M133" s="41"/>
    </row>
    <row r="134" spans="4:13" x14ac:dyDescent="0.25">
      <c r="E134" s="41"/>
      <c r="F134" s="41"/>
      <c r="G134" s="41"/>
      <c r="H134" s="41"/>
      <c r="I134" s="41"/>
      <c r="J134" s="41"/>
      <c r="K134" s="41"/>
      <c r="L134" s="41"/>
      <c r="M134" s="41"/>
    </row>
    <row r="135" spans="4:13" x14ac:dyDescent="0.25">
      <c r="E135" s="41"/>
      <c r="F135" s="41"/>
      <c r="G135" s="41"/>
      <c r="H135" s="41"/>
      <c r="I135" s="41"/>
      <c r="J135" s="41"/>
      <c r="K135" s="41"/>
      <c r="L135" s="41"/>
      <c r="M135" s="41"/>
    </row>
    <row r="136" spans="4:13" x14ac:dyDescent="0.25">
      <c r="E136" s="41"/>
      <c r="F136" s="41"/>
      <c r="G136" s="41"/>
      <c r="H136" s="41"/>
      <c r="I136" s="41"/>
      <c r="J136" s="41"/>
      <c r="K136" s="41"/>
      <c r="L136" s="41"/>
      <c r="M136" s="41"/>
    </row>
    <row r="137" spans="4:13" x14ac:dyDescent="0.25">
      <c r="E137" s="41"/>
      <c r="F137" s="41"/>
      <c r="G137" s="41"/>
      <c r="H137" s="41"/>
      <c r="I137" s="41"/>
      <c r="J137" s="41"/>
      <c r="K137" s="41"/>
      <c r="L137" s="41"/>
      <c r="M137" s="41"/>
    </row>
    <row r="138" spans="4:13" x14ac:dyDescent="0.25">
      <c r="E138" s="41"/>
      <c r="F138" s="41"/>
      <c r="G138" s="41"/>
      <c r="H138" s="41"/>
      <c r="I138" s="41"/>
      <c r="J138" s="41"/>
      <c r="K138" s="41"/>
      <c r="L138" s="41"/>
      <c r="M138" s="41"/>
    </row>
    <row r="139" spans="4:13" x14ac:dyDescent="0.25">
      <c r="F139" s="41"/>
      <c r="G139" s="41"/>
      <c r="H139" s="41"/>
      <c r="I139" s="41"/>
      <c r="J139" s="41"/>
      <c r="K139" s="41"/>
      <c r="L139" s="41"/>
      <c r="M139" s="41"/>
    </row>
    <row r="140" spans="4:13" x14ac:dyDescent="0.25">
      <c r="F140" s="41"/>
      <c r="G140" s="41"/>
      <c r="H140" s="41"/>
      <c r="I140" s="41"/>
      <c r="J140" s="41"/>
      <c r="K140" s="41"/>
      <c r="L140" s="41"/>
      <c r="M140" s="41"/>
    </row>
    <row r="141" spans="4:13" x14ac:dyDescent="0.25">
      <c r="F141" s="41"/>
      <c r="G141" s="41"/>
      <c r="H141" s="41"/>
      <c r="I141" s="41"/>
      <c r="J141" s="41"/>
      <c r="K141" s="41"/>
      <c r="L141" s="41"/>
      <c r="M141" s="41"/>
    </row>
    <row r="142" spans="4:13" x14ac:dyDescent="0.25">
      <c r="F142" s="41"/>
      <c r="G142" s="41"/>
      <c r="H142" s="41"/>
      <c r="I142" s="41"/>
      <c r="J142" s="41"/>
      <c r="K142" s="41"/>
      <c r="L142" s="41"/>
      <c r="M142" s="41"/>
    </row>
    <row r="143" spans="4:13" x14ac:dyDescent="0.25">
      <c r="F143" s="41"/>
      <c r="G143" s="41"/>
      <c r="H143" s="41"/>
      <c r="I143" s="41"/>
      <c r="J143" s="41"/>
      <c r="K143" s="41"/>
      <c r="L143" s="41"/>
      <c r="M143" s="41"/>
    </row>
    <row r="144" spans="4:13" x14ac:dyDescent="0.25">
      <c r="F144" s="41"/>
      <c r="G144" s="41"/>
      <c r="H144" s="41"/>
      <c r="I144" s="41"/>
      <c r="J144" s="41"/>
      <c r="K144" s="41"/>
      <c r="L144" s="41"/>
      <c r="M144" s="41"/>
    </row>
    <row r="145" spans="6:13" x14ac:dyDescent="0.25">
      <c r="F145" s="41"/>
      <c r="G145" s="41"/>
      <c r="H145" s="41"/>
      <c r="I145" s="41"/>
      <c r="J145" s="41"/>
      <c r="K145" s="41"/>
      <c r="L145" s="41"/>
      <c r="M145" s="41"/>
    </row>
    <row r="146" spans="6:13" x14ac:dyDescent="0.25">
      <c r="F146" s="41"/>
      <c r="G146" s="41"/>
      <c r="H146" s="41"/>
      <c r="I146" s="41"/>
      <c r="J146" s="41"/>
      <c r="K146" s="41"/>
      <c r="L146" s="41"/>
      <c r="M146" s="41"/>
    </row>
    <row r="147" spans="6:13" x14ac:dyDescent="0.25">
      <c r="F147" s="41"/>
      <c r="G147" s="41"/>
      <c r="H147" s="41"/>
      <c r="I147" s="41"/>
      <c r="J147" s="41"/>
      <c r="K147" s="41"/>
      <c r="L147" s="41"/>
      <c r="M147" s="41"/>
    </row>
    <row r="148" spans="6:13" x14ac:dyDescent="0.25">
      <c r="F148" s="41"/>
      <c r="G148" s="41"/>
      <c r="H148" s="41"/>
      <c r="I148" s="41"/>
      <c r="J148" s="41"/>
      <c r="K148" s="41"/>
      <c r="L148" s="41"/>
      <c r="M148" s="41"/>
    </row>
    <row r="149" spans="6:13" x14ac:dyDescent="0.25">
      <c r="F149" s="41"/>
      <c r="G149" s="41"/>
      <c r="H149" s="41"/>
      <c r="I149" s="41"/>
      <c r="J149" s="41"/>
      <c r="K149" s="41"/>
      <c r="L149" s="41"/>
      <c r="M149" s="41"/>
    </row>
    <row r="150" spans="6:13" x14ac:dyDescent="0.25">
      <c r="F150" s="41"/>
      <c r="G150" s="41"/>
      <c r="H150" s="41"/>
      <c r="I150" s="41"/>
      <c r="J150" s="41"/>
      <c r="K150" s="41"/>
      <c r="L150" s="41"/>
      <c r="M150" s="41"/>
    </row>
  </sheetData>
  <mergeCells count="58">
    <mergeCell ref="E52:E53"/>
    <mergeCell ref="B65:C65"/>
    <mergeCell ref="B66:C66"/>
    <mergeCell ref="B73:C73"/>
    <mergeCell ref="B78:C78"/>
    <mergeCell ref="B67:C67"/>
    <mergeCell ref="B68:C68"/>
    <mergeCell ref="B69:C69"/>
    <mergeCell ref="B70:C70"/>
    <mergeCell ref="B71:C71"/>
    <mergeCell ref="B72:C72"/>
    <mergeCell ref="B74:C74"/>
    <mergeCell ref="B75:C75"/>
    <mergeCell ref="B76:C76"/>
    <mergeCell ref="B77:C77"/>
    <mergeCell ref="B51:C51"/>
    <mergeCell ref="N52:N78"/>
    <mergeCell ref="D52:D53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N42:N50"/>
    <mergeCell ref="I11:I12"/>
    <mergeCell ref="J11:J12"/>
    <mergeCell ref="K9:M9"/>
    <mergeCell ref="K10:K12"/>
    <mergeCell ref="L10:M10"/>
    <mergeCell ref="L11:L12"/>
    <mergeCell ref="M11:M12"/>
    <mergeCell ref="N13:N41"/>
    <mergeCell ref="D16:D17"/>
    <mergeCell ref="E16:E17"/>
    <mergeCell ref="B16:B17"/>
    <mergeCell ref="G10:G12"/>
    <mergeCell ref="B14:B15"/>
    <mergeCell ref="D14:D15"/>
    <mergeCell ref="E14:E15"/>
    <mergeCell ref="A2:N2"/>
    <mergeCell ref="A9:A12"/>
    <mergeCell ref="B9:B12"/>
    <mergeCell ref="C9:C12"/>
    <mergeCell ref="D9:D12"/>
    <mergeCell ref="E9:E12"/>
    <mergeCell ref="N9:N12"/>
    <mergeCell ref="H11:H12"/>
    <mergeCell ref="G9:J9"/>
    <mergeCell ref="H10:J10"/>
    <mergeCell ref="F9:F12"/>
  </mergeCells>
  <pageMargins left="0.78740157480314965" right="0.19685039370078741" top="0.39370078740157483" bottom="0.19685039370078741" header="0" footer="0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7"/>
  <sheetViews>
    <sheetView tabSelected="1" zoomScale="85" zoomScaleNormal="85" zoomScaleSheetLayoutView="80" workbookViewId="0">
      <selection activeCell="D28" sqref="D28"/>
    </sheetView>
  </sheetViews>
  <sheetFormatPr defaultColWidth="9.140625" defaultRowHeight="12.75" x14ac:dyDescent="0.25"/>
  <cols>
    <col min="1" max="1" width="6.7109375" style="18" customWidth="1"/>
    <col min="2" max="2" width="35" style="18" customWidth="1"/>
    <col min="3" max="3" width="60.140625" style="18" customWidth="1"/>
    <col min="4" max="4" width="55.85546875" style="18" customWidth="1"/>
    <col min="5" max="5" width="22.85546875" style="18" customWidth="1"/>
    <col min="6" max="6" width="10.140625" style="18" bestFit="1" customWidth="1"/>
    <col min="7" max="7" width="20.7109375" style="18" bestFit="1" customWidth="1"/>
    <col min="8" max="8" width="23.7109375" style="18" customWidth="1"/>
    <col min="9" max="9" width="20.5703125" style="18" customWidth="1"/>
    <col min="10" max="10" width="19.5703125" style="18" customWidth="1"/>
    <col min="11" max="16384" width="9.140625" style="18"/>
  </cols>
  <sheetData>
    <row r="1" spans="1:9" ht="15.75" x14ac:dyDescent="0.25">
      <c r="A1" s="17"/>
      <c r="D1" s="19"/>
    </row>
    <row r="2" spans="1:9" ht="20.25" x14ac:dyDescent="0.25">
      <c r="A2" s="137" t="s">
        <v>92</v>
      </c>
      <c r="B2" s="137"/>
      <c r="C2" s="137"/>
      <c r="D2" s="137"/>
      <c r="E2" s="137"/>
      <c r="F2" s="137"/>
      <c r="G2" s="137"/>
      <c r="H2" s="137"/>
      <c r="I2" s="137"/>
    </row>
    <row r="3" spans="1:9" s="36" customFormat="1" ht="15.75" x14ac:dyDescent="0.25">
      <c r="A3" s="30"/>
      <c r="B3" s="30"/>
      <c r="C3" s="30"/>
      <c r="D3" s="30"/>
      <c r="E3" s="30"/>
      <c r="F3" s="30"/>
      <c r="G3" s="30"/>
      <c r="H3" s="30"/>
      <c r="I3" s="34" t="s">
        <v>35</v>
      </c>
    </row>
    <row r="4" spans="1:9" s="36" customFormat="1" ht="15.75" x14ac:dyDescent="0.25">
      <c r="A4" s="30"/>
      <c r="B4" s="30"/>
      <c r="C4" s="30"/>
      <c r="D4" s="30"/>
      <c r="E4" s="30"/>
      <c r="F4" s="30"/>
      <c r="G4" s="30"/>
      <c r="H4" s="30"/>
      <c r="I4" s="35" t="s">
        <v>34</v>
      </c>
    </row>
    <row r="5" spans="1:9" s="36" customFormat="1" ht="15.75" x14ac:dyDescent="0.25">
      <c r="A5" s="30"/>
      <c r="B5" s="30"/>
      <c r="C5" s="30"/>
      <c r="D5" s="30"/>
      <c r="E5" s="30"/>
      <c r="F5" s="30"/>
      <c r="G5" s="30"/>
      <c r="H5" s="30"/>
      <c r="I5" s="34" t="s">
        <v>36</v>
      </c>
    </row>
    <row r="6" spans="1:9" s="36" customFormat="1" ht="15.75" x14ac:dyDescent="0.25">
      <c r="A6" s="30"/>
      <c r="B6" s="30"/>
      <c r="C6" s="30"/>
      <c r="D6" s="30"/>
      <c r="E6" s="30"/>
      <c r="F6" s="30"/>
      <c r="G6" s="30"/>
      <c r="H6" s="30"/>
      <c r="I6" s="34" t="s">
        <v>105</v>
      </c>
    </row>
    <row r="7" spans="1:9" s="37" customFormat="1" ht="15.75" x14ac:dyDescent="0.25">
      <c r="A7" s="30"/>
      <c r="B7" s="30"/>
      <c r="C7" s="30"/>
      <c r="D7" s="30"/>
      <c r="E7" s="30"/>
      <c r="F7" s="30"/>
      <c r="G7" s="30"/>
      <c r="H7" s="30"/>
      <c r="I7" s="34" t="s">
        <v>37</v>
      </c>
    </row>
    <row r="8" spans="1:9" s="37" customFormat="1" ht="16.5" thickBot="1" x14ac:dyDescent="0.3">
      <c r="A8" s="30"/>
      <c r="B8" s="30"/>
      <c r="C8" s="30"/>
      <c r="D8" s="30"/>
      <c r="E8" s="30"/>
      <c r="F8" s="30"/>
      <c r="G8" s="30"/>
      <c r="H8" s="30"/>
    </row>
    <row r="9" spans="1:9" ht="13.5" customHeight="1" x14ac:dyDescent="0.25">
      <c r="A9" s="141" t="s">
        <v>24</v>
      </c>
      <c r="B9" s="114" t="s">
        <v>25</v>
      </c>
      <c r="C9" s="144" t="s">
        <v>26</v>
      </c>
      <c r="D9" s="147" t="s">
        <v>27</v>
      </c>
      <c r="E9" s="149" t="s">
        <v>28</v>
      </c>
      <c r="F9" s="130" t="s">
        <v>29</v>
      </c>
      <c r="G9" s="131"/>
      <c r="H9" s="101"/>
      <c r="I9" s="132"/>
    </row>
    <row r="10" spans="1:9" ht="13.5" customHeight="1" x14ac:dyDescent="0.25">
      <c r="A10" s="142"/>
      <c r="B10" s="108"/>
      <c r="C10" s="145"/>
      <c r="D10" s="148"/>
      <c r="E10" s="150"/>
      <c r="F10" s="133" t="s">
        <v>30</v>
      </c>
      <c r="G10" s="134" t="s">
        <v>31</v>
      </c>
      <c r="H10" s="135"/>
      <c r="I10" s="136"/>
    </row>
    <row r="11" spans="1:9" ht="26.25" thickBot="1" x14ac:dyDescent="0.3">
      <c r="A11" s="143"/>
      <c r="B11" s="109"/>
      <c r="C11" s="146"/>
      <c r="D11" s="113"/>
      <c r="E11" s="151"/>
      <c r="F11" s="109"/>
      <c r="G11" s="20" t="s">
        <v>102</v>
      </c>
      <c r="H11" s="60" t="s">
        <v>103</v>
      </c>
      <c r="I11" s="21" t="s">
        <v>104</v>
      </c>
    </row>
    <row r="12" spans="1:9" s="26" customFormat="1" ht="74.25" customHeight="1" thickBot="1" x14ac:dyDescent="0.3">
      <c r="A12" s="22">
        <v>1</v>
      </c>
      <c r="B12" s="23" t="str">
        <f>СВОД!B13</f>
        <v>Внедрение ИСУ в многоквартирных домах в районах Забайкальского края и г. Читы</v>
      </c>
      <c r="C12" s="24" t="s">
        <v>39</v>
      </c>
      <c r="D12" s="25" t="s">
        <v>90</v>
      </c>
      <c r="E12" s="68" t="s">
        <v>47</v>
      </c>
      <c r="F12" s="61">
        <f>G12+H12+I12</f>
        <v>4965096.7163789719</v>
      </c>
      <c r="G12" s="47">
        <f>СВОД!H13</f>
        <v>3889399.778888572</v>
      </c>
      <c r="H12" s="47">
        <f>СВОД!I13</f>
        <v>404081.99893587636</v>
      </c>
      <c r="I12" s="48">
        <f>СВОД!J13</f>
        <v>671614.93855452386</v>
      </c>
    </row>
    <row r="13" spans="1:9" s="26" customFormat="1" ht="58.5" customHeight="1" thickBot="1" x14ac:dyDescent="0.3">
      <c r="A13" s="45">
        <v>2</v>
      </c>
      <c r="B13" s="51" t="str">
        <f>СВОД!B42</f>
        <v>Внедрение ИСУ "антивандального типа" в многоквартирных домах в районах Забайкальского края и г. Читы</v>
      </c>
      <c r="C13" s="46" t="s">
        <v>39</v>
      </c>
      <c r="D13" s="54" t="s">
        <v>91</v>
      </c>
      <c r="E13" s="68" t="s">
        <v>47</v>
      </c>
      <c r="F13" s="61">
        <f>G13+H13+I13</f>
        <v>1076821.9576978562</v>
      </c>
      <c r="G13" s="47">
        <f>СВОД!H42</f>
        <v>943653.58632146684</v>
      </c>
      <c r="H13" s="47">
        <f>СВОД!I42</f>
        <v>95127.39446939333</v>
      </c>
      <c r="I13" s="48">
        <f>СВОД!J42</f>
        <v>38040.976906996206</v>
      </c>
    </row>
    <row r="14" spans="1:9" ht="15" thickBot="1" x14ac:dyDescent="0.3">
      <c r="A14" s="138" t="s">
        <v>33</v>
      </c>
      <c r="B14" s="139"/>
      <c r="C14" s="139"/>
      <c r="D14" s="139"/>
      <c r="E14" s="140"/>
      <c r="F14" s="27">
        <f>СВОД!G51</f>
        <v>6041918.6740768282</v>
      </c>
      <c r="G14" s="28">
        <f>СВОД!H51</f>
        <v>4833053.3652100386</v>
      </c>
      <c r="H14" s="28">
        <f>СВОД!I51</f>
        <v>499209.39340526972</v>
      </c>
      <c r="I14" s="29">
        <f>СВОД!J51</f>
        <v>709655.91546152008</v>
      </c>
    </row>
    <row r="15" spans="1:9" ht="15" thickBot="1" x14ac:dyDescent="0.3">
      <c r="A15" s="138" t="s">
        <v>32</v>
      </c>
      <c r="B15" s="139"/>
      <c r="C15" s="139"/>
      <c r="D15" s="139"/>
      <c r="E15" s="140"/>
      <c r="F15" s="27">
        <f>G15+H15+I15</f>
        <v>5037951.6724938266</v>
      </c>
      <c r="G15" s="28">
        <f>(СВОД!H51-СВОД!H53-СВОД!H54)/1.2+(СВОД!H53+СВОД!H54)/1.18</f>
        <v>4027751.9190654256</v>
      </c>
      <c r="H15" s="28">
        <f>(СВОД!I51-СВОД!I52-СВОД!I53-СВОД!I54-СВОД!I17)/1.2+(СВОД!I52+СВОД!I53+СВОД!I54+СВОД!I17)/1.18</f>
        <v>418819.82387713395</v>
      </c>
      <c r="I15" s="29">
        <f>I14/1.2</f>
        <v>591379.92955126672</v>
      </c>
    </row>
    <row r="16" spans="1:9" x14ac:dyDescent="0.25">
      <c r="H16" s="74"/>
    </row>
    <row r="17" spans="8:8" x14ac:dyDescent="0.25">
      <c r="H17" s="75"/>
    </row>
  </sheetData>
  <mergeCells count="11">
    <mergeCell ref="F9:I9"/>
    <mergeCell ref="F10:F11"/>
    <mergeCell ref="G10:I10"/>
    <mergeCell ref="A2:I2"/>
    <mergeCell ref="A15:E15"/>
    <mergeCell ref="A14:E14"/>
    <mergeCell ref="A9:A11"/>
    <mergeCell ref="B9:B11"/>
    <mergeCell ref="C9:C11"/>
    <mergeCell ref="D9:D11"/>
    <mergeCell ref="E9:E11"/>
  </mergeCells>
  <pageMargins left="0.19685039370078741" right="0.19685039370078741" top="0.78740157480314965" bottom="0.19685039370078741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ПЗ к своду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2022-10-25T07:00:00Z</cp:lastPrinted>
  <dcterms:created xsi:type="dcterms:W3CDTF">2015-12-15T00:03:56Z</dcterms:created>
  <dcterms:modified xsi:type="dcterms:W3CDTF">2023-01-27T00:56:34Z</dcterms:modified>
</cp:coreProperties>
</file>